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105" windowWidth="9600" windowHeight="11880" tabRatio="927" firstSheet="11" activeTab="11"/>
  </bookViews>
  <sheets>
    <sheet name="1.농가및농가인구" sheetId="1" r:id="rId1"/>
    <sheet name="2.연령별 농가인구" sheetId="2" r:id="rId2"/>
    <sheet name="3.경지면적" sheetId="3" r:id="rId3"/>
    <sheet name="4.경지규모별농가" sheetId="4" r:id="rId4"/>
    <sheet name="5.농업진흥지역지정" sheetId="5" r:id="rId5"/>
    <sheet name="6.식량작물 생산량(정곡)" sheetId="6" r:id="rId6"/>
    <sheet name="6-1.미곡" sheetId="7" r:id="rId7"/>
    <sheet name="6-2.맥류" sheetId="8" r:id="rId8"/>
    <sheet name="6-3.잡곡" sheetId="9" r:id="rId9"/>
    <sheet name="6-4.두류" sheetId="10" r:id="rId10"/>
    <sheet name="6-5.서류" sheetId="11" r:id="rId11"/>
    <sheet name="7.채소류생산량" sheetId="12" r:id="rId12"/>
    <sheet name="8.특용작물 생산량 " sheetId="13" r:id="rId13"/>
    <sheet name="9.인삼재배 및 생산" sheetId="14" r:id="rId14"/>
    <sheet name="10.과실류 생산량" sheetId="15" r:id="rId15"/>
    <sheet name="11.농업협동조합" sheetId="16" r:id="rId16"/>
    <sheet name="12.농업용 기계보유" sheetId="17" r:id="rId17"/>
    <sheet name="13. 농업용지하수" sheetId="18" r:id="rId18"/>
    <sheet name="14.가축사육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_1._접수우편물" localSheetId="15">#REF!</definedName>
    <definedName name="_1._접수우편물" localSheetId="16">#REF!</definedName>
    <definedName name="_1._접수우편물" localSheetId="7">#REF!</definedName>
    <definedName name="_1._접수우편물" localSheetId="10">#REF!</definedName>
    <definedName name="_1._접수우편물">#REF!</definedName>
    <definedName name="_1_1_저수지">#REF!</definedName>
    <definedName name="_10_4_양배수장">#REF!</definedName>
    <definedName name="_10_9_소형관정">#REF!</definedName>
    <definedName name="_108_10_방조제">#REF!</definedName>
    <definedName name="_12_5_취입보">#REF!</definedName>
    <definedName name="_14_6_집수암거">#REF!</definedName>
    <definedName name="_16_7_집수정">#REF!</definedName>
    <definedName name="_162_2_양수장">#REF!</definedName>
    <definedName name="_18_8_대형관정">#REF!</definedName>
    <definedName name="_2._배달우편물">'[5]배달물수'!$A$2</definedName>
    <definedName name="_2_1_저수지">#REF!</definedName>
    <definedName name="_2_10_방조제">#REF!</definedName>
    <definedName name="_20_9_소형관정">#REF!</definedName>
    <definedName name="_216_3_배수장">#REF!</definedName>
    <definedName name="_270_4_양배수장">#REF!</definedName>
    <definedName name="_3._우편세입" localSheetId="15">#REF!</definedName>
    <definedName name="_3._우편세입" localSheetId="16">#REF!</definedName>
    <definedName name="_3._우편세입" localSheetId="7">#REF!</definedName>
    <definedName name="_3._우편세입" localSheetId="10">#REF!</definedName>
    <definedName name="_3._우편세입">#REF!</definedName>
    <definedName name="_3_2_양수장">#REF!</definedName>
    <definedName name="_324_5_취입보">#REF!</definedName>
    <definedName name="_378_6_집수암거">#REF!</definedName>
    <definedName name="_4_10_방조제">#REF!</definedName>
    <definedName name="_4_3_배수장">#REF!</definedName>
    <definedName name="_432_7_집수정">#REF!</definedName>
    <definedName name="_486_8_대형관정">#REF!</definedName>
    <definedName name="_5_4_양배수장">#REF!</definedName>
    <definedName name="_54_1_저수지">#REF!</definedName>
    <definedName name="_540_9_소형관정">#REF!</definedName>
    <definedName name="_6_2_양수장">#REF!</definedName>
    <definedName name="_6_5_취입보">#REF!</definedName>
    <definedName name="_7_6_집수암거">#REF!</definedName>
    <definedName name="_8_3_배수장">#REF!</definedName>
    <definedName name="_8_7_집수정">#REF!</definedName>
    <definedName name="_9_8_대형관정">#REF!</definedName>
    <definedName name="1_저수지" localSheetId="14">#REF!</definedName>
    <definedName name="1_저수지" localSheetId="15">#REF!</definedName>
    <definedName name="1_저수지" localSheetId="16">#REF!</definedName>
    <definedName name="1_저수지" localSheetId="2">#REF!</definedName>
    <definedName name="1_저수지" localSheetId="5">#REF!</definedName>
    <definedName name="1_저수지" localSheetId="6">#REF!</definedName>
    <definedName name="1_저수지" localSheetId="7">#REF!</definedName>
    <definedName name="1_저수지" localSheetId="11">#REF!</definedName>
    <definedName name="1_저수지" localSheetId="12">#REF!</definedName>
    <definedName name="1_저수지" localSheetId="13">#REF!</definedName>
    <definedName name="1_저수지">#REF!</definedName>
    <definedName name="10_방조제" localSheetId="14">#REF!</definedName>
    <definedName name="10_방조제" localSheetId="15">#REF!</definedName>
    <definedName name="10_방조제" localSheetId="16">#REF!</definedName>
    <definedName name="10_방조제" localSheetId="2">#REF!</definedName>
    <definedName name="10_방조제" localSheetId="5">#REF!</definedName>
    <definedName name="10_방조제" localSheetId="6">#REF!</definedName>
    <definedName name="10_방조제" localSheetId="7">#REF!</definedName>
    <definedName name="10_방조제" localSheetId="11">#REF!</definedName>
    <definedName name="10_방조제" localSheetId="12">#REF!</definedName>
    <definedName name="10_방조제" localSheetId="13">#REF!</definedName>
    <definedName name="10_방조제">#REF!</definedName>
    <definedName name="2_양수장" localSheetId="14">#REF!</definedName>
    <definedName name="2_양수장" localSheetId="15">#REF!</definedName>
    <definedName name="2_양수장" localSheetId="16">#REF!</definedName>
    <definedName name="2_양수장" localSheetId="2">#REF!</definedName>
    <definedName name="2_양수장" localSheetId="5">#REF!</definedName>
    <definedName name="2_양수장" localSheetId="6">#REF!</definedName>
    <definedName name="2_양수장" localSheetId="7">#REF!</definedName>
    <definedName name="2_양수장" localSheetId="11">#REF!</definedName>
    <definedName name="2_양수장" localSheetId="12">#REF!</definedName>
    <definedName name="2_양수장" localSheetId="13">#REF!</definedName>
    <definedName name="2_양수장">#REF!</definedName>
    <definedName name="3_배수장" localSheetId="14">#REF!</definedName>
    <definedName name="3_배수장" localSheetId="15">#REF!</definedName>
    <definedName name="3_배수장" localSheetId="16">#REF!</definedName>
    <definedName name="3_배수장" localSheetId="2">#REF!</definedName>
    <definedName name="3_배수장" localSheetId="5">#REF!</definedName>
    <definedName name="3_배수장" localSheetId="6">#REF!</definedName>
    <definedName name="3_배수장" localSheetId="7">#REF!</definedName>
    <definedName name="3_배수장" localSheetId="11">#REF!</definedName>
    <definedName name="3_배수장" localSheetId="12">#REF!</definedName>
    <definedName name="3_배수장" localSheetId="13">#REF!</definedName>
    <definedName name="3_배수장">#REF!</definedName>
    <definedName name="4_양배수장" localSheetId="14">#REF!</definedName>
    <definedName name="4_양배수장" localSheetId="15">#REF!</definedName>
    <definedName name="4_양배수장" localSheetId="16">#REF!</definedName>
    <definedName name="4_양배수장" localSheetId="2">#REF!</definedName>
    <definedName name="4_양배수장" localSheetId="5">#REF!</definedName>
    <definedName name="4_양배수장" localSheetId="6">#REF!</definedName>
    <definedName name="4_양배수장" localSheetId="7">#REF!</definedName>
    <definedName name="4_양배수장" localSheetId="11">#REF!</definedName>
    <definedName name="4_양배수장" localSheetId="12">#REF!</definedName>
    <definedName name="4_양배수장" localSheetId="13">#REF!</definedName>
    <definedName name="4_양배수장">#REF!</definedName>
    <definedName name="5_취입보" localSheetId="14">#REF!</definedName>
    <definedName name="5_취입보" localSheetId="15">#REF!</definedName>
    <definedName name="5_취입보" localSheetId="16">#REF!</definedName>
    <definedName name="5_취입보" localSheetId="2">#REF!</definedName>
    <definedName name="5_취입보" localSheetId="5">#REF!</definedName>
    <definedName name="5_취입보" localSheetId="6">#REF!</definedName>
    <definedName name="5_취입보" localSheetId="7">#REF!</definedName>
    <definedName name="5_취입보" localSheetId="11">#REF!</definedName>
    <definedName name="5_취입보" localSheetId="12">#REF!</definedName>
    <definedName name="5_취입보" localSheetId="13">#REF!</definedName>
    <definedName name="5_취입보">#REF!</definedName>
    <definedName name="6_집수암거" localSheetId="14">#REF!</definedName>
    <definedName name="6_집수암거" localSheetId="15">#REF!</definedName>
    <definedName name="6_집수암거" localSheetId="16">#REF!</definedName>
    <definedName name="6_집수암거" localSheetId="2">#REF!</definedName>
    <definedName name="6_집수암거" localSheetId="5">#REF!</definedName>
    <definedName name="6_집수암거" localSheetId="6">#REF!</definedName>
    <definedName name="6_집수암거" localSheetId="7">#REF!</definedName>
    <definedName name="6_집수암거" localSheetId="11">#REF!</definedName>
    <definedName name="6_집수암거" localSheetId="12">#REF!</definedName>
    <definedName name="6_집수암거" localSheetId="13">#REF!</definedName>
    <definedName name="6_집수암거">#REF!</definedName>
    <definedName name="7_집수정" localSheetId="14">#REF!</definedName>
    <definedName name="7_집수정" localSheetId="15">#REF!</definedName>
    <definedName name="7_집수정" localSheetId="16">#REF!</definedName>
    <definedName name="7_집수정" localSheetId="2">#REF!</definedName>
    <definedName name="7_집수정" localSheetId="5">#REF!</definedName>
    <definedName name="7_집수정" localSheetId="6">#REF!</definedName>
    <definedName name="7_집수정" localSheetId="7">#REF!</definedName>
    <definedName name="7_집수정" localSheetId="11">#REF!</definedName>
    <definedName name="7_집수정" localSheetId="12">#REF!</definedName>
    <definedName name="7_집수정" localSheetId="13">#REF!</definedName>
    <definedName name="7_집수정">#REF!</definedName>
    <definedName name="8_대형관정" localSheetId="14">#REF!</definedName>
    <definedName name="8_대형관정" localSheetId="15">#REF!</definedName>
    <definedName name="8_대형관정" localSheetId="16">#REF!</definedName>
    <definedName name="8_대형관정" localSheetId="2">#REF!</definedName>
    <definedName name="8_대형관정" localSheetId="5">#REF!</definedName>
    <definedName name="8_대형관정" localSheetId="6">#REF!</definedName>
    <definedName name="8_대형관정" localSheetId="7">#REF!</definedName>
    <definedName name="8_대형관정" localSheetId="11">#REF!</definedName>
    <definedName name="8_대형관정" localSheetId="12">#REF!</definedName>
    <definedName name="8_대형관정" localSheetId="13">#REF!</definedName>
    <definedName name="8_대형관정">#REF!</definedName>
    <definedName name="9_소형관정" localSheetId="14">#REF!</definedName>
    <definedName name="9_소형관정" localSheetId="15">#REF!</definedName>
    <definedName name="9_소형관정" localSheetId="16">#REF!</definedName>
    <definedName name="9_소형관정" localSheetId="2">#REF!</definedName>
    <definedName name="9_소형관정" localSheetId="5">#REF!</definedName>
    <definedName name="9_소형관정" localSheetId="6">#REF!</definedName>
    <definedName name="9_소형관정" localSheetId="7">#REF!</definedName>
    <definedName name="9_소형관정" localSheetId="11">#REF!</definedName>
    <definedName name="9_소형관정" localSheetId="12">#REF!</definedName>
    <definedName name="9_소형관정" localSheetId="13">#REF!</definedName>
    <definedName name="9_소형관정">#REF!</definedName>
    <definedName name="a" localSheetId="15">#REF!</definedName>
    <definedName name="a" localSheetId="16">#REF!</definedName>
    <definedName name="a" localSheetId="7">#REF!</definedName>
    <definedName name="a" localSheetId="10">#REF!</definedName>
    <definedName name="a">#REF!</definedName>
    <definedName name="aaa" localSheetId="15">#REF!</definedName>
    <definedName name="aaa">#REF!</definedName>
    <definedName name="DataStateRange" hidden="1">'[13]총액조회신탁'!$A$5,'[13]총액조회신탁'!$A$7,'[13]총액조회신탁'!$A$34:$C$38,'[13]총액조회신탁'!$E$4,'[13]총액조회신탁'!$E$8,'[13]총액조회신탁'!$A$40:$A$41</definedName>
    <definedName name="Document_array" localSheetId="17">{"Book1"}</definedName>
    <definedName name="Document_array" localSheetId="11">{"Book1"}</definedName>
    <definedName name="Document_array">{"Book1"}</definedName>
    <definedName name="_xlnm.Print_Area" localSheetId="0">'1.농가및농가인구'!$A$1:$H$20</definedName>
    <definedName name="_xlnm.Print_Area" localSheetId="15">'11.농업협동조합'!$A$1:$S$26</definedName>
    <definedName name="_xlnm.Print_Area" localSheetId="16">'12.농업용 기계보유'!$A$1:$U$34</definedName>
    <definedName name="_xlnm.Print_Area" localSheetId="1">'2.연령별 농가인구'!$A$1:$Q$43</definedName>
    <definedName name="_xlnm.Print_Area" localSheetId="2">'3.경지면적'!$A$1:$H$33</definedName>
    <definedName name="_xlnm.Print_Area" localSheetId="3">'4.경지규모별농가'!$A$1:$N$35</definedName>
    <definedName name="_xlnm.Print_Area" localSheetId="10">'6-5.서류'!$A$1:$J$18</definedName>
    <definedName name="rnr">'[6]0110원본'!$A$1:$ET$32</definedName>
    <definedName name="s">#REF!</definedName>
    <definedName name="기본급테이블">#REF!</definedName>
    <definedName name="나._세입실적비교" localSheetId="15">#REF!</definedName>
    <definedName name="나._세입실적비교" localSheetId="16">#REF!</definedName>
    <definedName name="나._세입실적비교" localSheetId="7">#REF!</definedName>
    <definedName name="나._세입실적비교" localSheetId="10">#REF!</definedName>
    <definedName name="나._세입실적비교">#REF!</definedName>
    <definedName name="나._접수물량과_배달물량_비교">'[5]접수대배달'!$A$1</definedName>
    <definedName name="다._우편물량과_세입실적" localSheetId="15">#REF!</definedName>
    <definedName name="다._우편물량과_세입실적" localSheetId="16">#REF!</definedName>
    <definedName name="다._우편물량과_세입실적" localSheetId="7">#REF!</definedName>
    <definedName name="다._우편물량과_세입실적" localSheetId="10">#REF!</definedName>
    <definedName name="다._우편물량과_세입실적">#REF!</definedName>
    <definedName name="다._체신청별_접수물량">'[5]청별접수'!$A$1</definedName>
    <definedName name="다중분류">'[40]code'!$A$56:$A$72</definedName>
    <definedName name="대1">'[41]code'!$B$2:$X$2</definedName>
    <definedName name="대분류">'[41]code'!$A$3:$A$25</definedName>
    <definedName name="대시작">'[41]code'!$B$2</definedName>
    <definedName name="라._종별_접수량_총괄">'[5]종별접수'!$A$1</definedName>
    <definedName name="라._체신청별_세입목표_대_실적" localSheetId="15">#REF!</definedName>
    <definedName name="라._체신청별_세입목표_대_실적" localSheetId="16">#REF!</definedName>
    <definedName name="라._체신청별_세입목표_대_실적" localSheetId="7">#REF!</definedName>
    <definedName name="라._체신청별_세입목표_대_실적" localSheetId="10">#REF!</definedName>
    <definedName name="라._체신청별_세입목표_대_실적">#REF!</definedName>
    <definedName name="마._종별_접수량_및_구성비__국내" localSheetId="15">#REF!</definedName>
    <definedName name="마._종별_접수량_및_구성비__국내" localSheetId="16">#REF!</definedName>
    <definedName name="마._종별_접수량_및_구성비__국내" localSheetId="7">#REF!</definedName>
    <definedName name="마._종별_접수량_및_구성비__국내" localSheetId="10">#REF!</definedName>
    <definedName name="마._종별_접수량_및_구성비__국내">#REF!</definedName>
    <definedName name="마._체신청별_전년대비_세입실적" localSheetId="15">#REF!</definedName>
    <definedName name="마._체신청별_전년대비_세입실적" localSheetId="16">#REF!</definedName>
    <definedName name="마._체신청별_전년대비_세입실적" localSheetId="7">#REF!</definedName>
    <definedName name="마._체신청별_전년대비_세입실적" localSheetId="10">#REF!</definedName>
    <definedName name="마._체신청별_전년대비_세입실적">#REF!</definedName>
    <definedName name="바._종별_접수량__국제" localSheetId="15">#REF!</definedName>
    <definedName name="바._종별_접수량__국제" localSheetId="16">#REF!</definedName>
    <definedName name="바._종별_접수량__국제" localSheetId="7">#REF!</definedName>
    <definedName name="바._종별_접수량__국제" localSheetId="10">#REF!</definedName>
    <definedName name="바._종별_접수량__국제">#REF!</definedName>
    <definedName name="바._항목별_세입실적">'[5]항목별세입'!$A$1</definedName>
    <definedName name="방조제">#REF!</definedName>
    <definedName name="방화규정구분">'[41]code'!$A$28:$A$54</definedName>
    <definedName name="병">#REF!</definedName>
    <definedName name="병충해발생및방제상황">#REF!</definedName>
    <definedName name="사._국제특급우편물_접수실적__당월">'[5]국제특급'!$A$1</definedName>
    <definedName name="사._요금별·후납_우편물량">'[5]별후납'!$A$1</definedName>
    <definedName name="사원테이블">#REF!</definedName>
    <definedName name="세입비1">'[7]0110원본'!$A$1:$ET$32</definedName>
    <definedName name="수당테이블">#REF!</definedName>
    <definedName name="시군">'[42]code'!$C$212:$C$214</definedName>
    <definedName name="식료품" localSheetId="15">#REF!</definedName>
    <definedName name="식료품" localSheetId="16">#REF!</definedName>
    <definedName name="식료품" localSheetId="7">#REF!</definedName>
    <definedName name="식료품" localSheetId="10">#REF!</definedName>
    <definedName name="식료품">#REF!</definedName>
    <definedName name="ㅇㅇ">#REF!</definedName>
    <definedName name="ㅇㅇㅇㅇㅇ">#REF!</definedName>
    <definedName name="우편">#REF!</definedName>
    <definedName name="읍면" localSheetId="15">#REF!</definedName>
    <definedName name="읍면" localSheetId="16">#REF!</definedName>
    <definedName name="읍면" localSheetId="7">#REF!</definedName>
    <definedName name="읍면">#REF!</definedName>
    <definedName name="읍면동" localSheetId="15">#REF!</definedName>
    <definedName name="읍면동" localSheetId="16">#REF!</definedName>
    <definedName name="읍면동" localSheetId="7">#REF!</definedName>
    <definedName name="읍면동" localSheetId="10">#REF!</definedName>
    <definedName name="읍면동">#REF!</definedName>
    <definedName name="이사분기" localSheetId="15">#REF!</definedName>
    <definedName name="이사분기" localSheetId="16">#REF!</definedName>
    <definedName name="이사분기" localSheetId="7">#REF!</definedName>
    <definedName name="이사분기" localSheetId="10">#REF!</definedName>
    <definedName name="이사분기">#REF!</definedName>
    <definedName name="인구이동">#REF!</definedName>
    <definedName name="일사분가" localSheetId="15">#REF!</definedName>
    <definedName name="일사분가" localSheetId="16">#REF!</definedName>
    <definedName name="일사분가" localSheetId="7">#REF!</definedName>
    <definedName name="일사분가" localSheetId="10">#REF!</definedName>
    <definedName name="일사분가">#REF!</definedName>
    <definedName name="일사분기" localSheetId="15">#REF!</definedName>
    <definedName name="일사분기" localSheetId="16">#REF!</definedName>
    <definedName name="일사분기" localSheetId="7">#REF!</definedName>
    <definedName name="일사분기" localSheetId="10">#REF!</definedName>
    <definedName name="일사분기">#REF!</definedName>
    <definedName name="자료제공" localSheetId="15">#REF!</definedName>
    <definedName name="자료제공" localSheetId="16">#REF!</definedName>
    <definedName name="자료제공" localSheetId="7">#REF!</definedName>
    <definedName name="자료제공">#REF!</definedName>
    <definedName name="자료제공__통계청_서산출장소__직__행정6급__성명__엄봉섭" localSheetId="15">#REF!</definedName>
    <definedName name="자료제공__통계청_서산출장소__직__행정6급__성명__엄봉섭" localSheetId="16">#REF!</definedName>
    <definedName name="자료제공__통계청_서산출장소__직__행정6급__성명__엄봉섭" localSheetId="7">#REF!</definedName>
    <definedName name="자료제공__통계청_서산출장소__직__행정6급__성명__엄봉섭" localSheetId="10">#REF!</definedName>
    <definedName name="자료제공__통계청_서산출장소__직__행정6급__성명__엄봉섭" localSheetId="13">#REF!</definedName>
    <definedName name="자료제공__통계청_서산출장소__직__행정6급__성명__엄봉섭">#REF!</definedName>
    <definedName name="저수지">#REF!</definedName>
    <definedName name="접수종별">#REF!</definedName>
    <definedName name="종____로__말소자">'[43]1 자원총괄'!#REF!</definedName>
    <definedName name="중1">'[41]code'!$C$27:$BZ$27</definedName>
    <definedName name="중시작">'[41]code'!$C$27</definedName>
    <definedName name="직책테이블">#REF!</definedName>
    <definedName name="하나" localSheetId="15">#REF!</definedName>
    <definedName name="하나" localSheetId="16">#REF!</definedName>
    <definedName name="하나" localSheetId="17">#REF!</definedName>
    <definedName name="하나" localSheetId="7">#REF!</definedName>
    <definedName name="하나">#REF!</definedName>
  </definedNames>
  <calcPr fullCalcOnLoad="1"/>
</workbook>
</file>

<file path=xl/comments17.xml><?xml version="1.0" encoding="utf-8"?>
<comments xmlns="http://schemas.openxmlformats.org/spreadsheetml/2006/main">
  <authors>
    <author>Boryeong</author>
  </authors>
  <commentList>
    <comment ref="M9" authorId="0">
      <text>
        <r>
          <rPr>
            <b/>
            <sz val="9"/>
            <rFont val="굴림"/>
            <family val="3"/>
          </rPr>
          <t>2009년부터 작성
표준화서식에 없음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F13" authorId="0">
      <text>
        <r>
          <rPr>
            <sz val="9"/>
            <rFont val="굴림"/>
            <family val="3"/>
          </rPr>
          <t xml:space="preserve">논/농가수*100
</t>
        </r>
      </text>
    </comment>
    <comment ref="G13" authorId="0">
      <text>
        <r>
          <rPr>
            <b/>
            <sz val="9"/>
            <rFont val="굴림"/>
            <family val="3"/>
          </rPr>
          <t>밭/농가수*100</t>
        </r>
      </text>
    </comment>
  </commentList>
</comments>
</file>

<file path=xl/sharedStrings.xml><?xml version="1.0" encoding="utf-8"?>
<sst xmlns="http://schemas.openxmlformats.org/spreadsheetml/2006/main" count="1356" uniqueCount="708">
  <si>
    <t>2. Farm Population by Age-Group</t>
  </si>
  <si>
    <t>Sesame</t>
  </si>
  <si>
    <t>Rapeseed (canola)</t>
  </si>
  <si>
    <t>Medicinal Crops</t>
  </si>
  <si>
    <t>Others</t>
  </si>
  <si>
    <t>Year</t>
  </si>
  <si>
    <t xml:space="preserve">AGRICULTURE, FORESTRY AND FISHING   </t>
  </si>
  <si>
    <t>Year</t>
  </si>
  <si>
    <t>-</t>
  </si>
  <si>
    <t>Seongju-myeon</t>
  </si>
  <si>
    <t>Daecheon1-dong</t>
  </si>
  <si>
    <t>AGRICULTURE, FORESTRY AND FISHING</t>
  </si>
  <si>
    <t>Rice</t>
  </si>
  <si>
    <t>Wheat &amp; Barley</t>
  </si>
  <si>
    <t>Potatoes</t>
  </si>
  <si>
    <t>Area</t>
  </si>
  <si>
    <t>Production</t>
  </si>
  <si>
    <t>2000</t>
  </si>
  <si>
    <t xml:space="preserve">AGRICULTURE, FORESTRY AND FISHING   </t>
  </si>
  <si>
    <t>Year</t>
  </si>
  <si>
    <t>Root Vegetables</t>
  </si>
  <si>
    <t>Leaf and Stem Vegetables</t>
  </si>
  <si>
    <t>Unit : Household , Person</t>
  </si>
  <si>
    <t>Total</t>
  </si>
  <si>
    <t>Full - time</t>
  </si>
  <si>
    <t>2001</t>
  </si>
  <si>
    <t>Daecheon2-dong</t>
  </si>
  <si>
    <t>Daecheon3-dong</t>
  </si>
  <si>
    <t>Daecheon4-dong</t>
  </si>
  <si>
    <t>Daecheon5-dong</t>
  </si>
  <si>
    <t>Unit : Person</t>
  </si>
  <si>
    <t>Male</t>
  </si>
  <si>
    <t>AGRICULTURE, FORESTRY AND FISHERY</t>
  </si>
  <si>
    <t>1. Farm Housholds and Population</t>
  </si>
  <si>
    <t>Year</t>
  </si>
  <si>
    <t>Part - time</t>
  </si>
  <si>
    <t>Male</t>
  </si>
  <si>
    <t>Female</t>
  </si>
  <si>
    <t>…</t>
  </si>
  <si>
    <t>2006</t>
  </si>
  <si>
    <t>Ungcheon-eup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</si>
  <si>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</si>
  <si>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</si>
  <si>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</si>
  <si>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</si>
  <si>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</si>
  <si>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</si>
  <si>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</si>
  <si>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</si>
  <si>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</si>
  <si>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Year
Eup, Myeon
&amp; Dong</t>
  </si>
  <si>
    <t>Others</t>
  </si>
  <si>
    <t>-</t>
  </si>
  <si>
    <t>Major Economic business</t>
  </si>
  <si>
    <t>Union</t>
  </si>
  <si>
    <t>Credit</t>
  </si>
  <si>
    <t>Demand</t>
  </si>
  <si>
    <t>members</t>
  </si>
  <si>
    <t>Sale</t>
  </si>
  <si>
    <t>Rice transplanter</t>
  </si>
  <si>
    <t>Grain</t>
  </si>
  <si>
    <t xml:space="preserve">Agri. Products </t>
  </si>
  <si>
    <t>Small</t>
  </si>
  <si>
    <t>Medium</t>
  </si>
  <si>
    <t>Big</t>
  </si>
  <si>
    <t>Walking</t>
  </si>
  <si>
    <t>-3Rows</t>
  </si>
  <si>
    <t>4Rows</t>
  </si>
  <si>
    <t>+5Rows</t>
  </si>
  <si>
    <t>Dryer</t>
  </si>
  <si>
    <t>Dairy cattle</t>
  </si>
  <si>
    <t>Horses</t>
  </si>
  <si>
    <t>Sheep</t>
  </si>
  <si>
    <t>Deer</t>
  </si>
  <si>
    <t>Households</t>
  </si>
  <si>
    <t>Less than</t>
  </si>
  <si>
    <t>0.1ha</t>
  </si>
  <si>
    <t>0.1ha and  over</t>
  </si>
  <si>
    <t>less  than 0.5ha</t>
  </si>
  <si>
    <t>0.5ha and over</t>
  </si>
  <si>
    <t>less  than 1.0ha</t>
  </si>
  <si>
    <t>1.0ha and over</t>
  </si>
  <si>
    <t>less  than 1.5ha</t>
  </si>
  <si>
    <t>1.5ha and over</t>
  </si>
  <si>
    <t>less than  2.0ha</t>
  </si>
  <si>
    <t>2.0ha and over</t>
  </si>
  <si>
    <t>less  than 3.0ha</t>
  </si>
  <si>
    <t>3.0ha and over</t>
  </si>
  <si>
    <t>less  than 5.0ha</t>
  </si>
  <si>
    <t>5.0ha and over</t>
  </si>
  <si>
    <t>less than 10.0ha</t>
  </si>
  <si>
    <t>Unit : ha, M/T</t>
  </si>
  <si>
    <t>Production</t>
  </si>
  <si>
    <t>Unit : Ha, Ton</t>
  </si>
  <si>
    <t>Number of farm households</t>
  </si>
  <si>
    <t>Quantity</t>
  </si>
  <si>
    <t xml:space="preserve"> Balance in deposite as of year end</t>
  </si>
  <si>
    <t xml:space="preserve">Year </t>
  </si>
  <si>
    <t>Splayer</t>
  </si>
  <si>
    <t>Jupo-myeon</t>
  </si>
  <si>
    <t>Jugyo-myeon</t>
  </si>
  <si>
    <t>Ocheon-myeon</t>
  </si>
  <si>
    <t>Cheonbuk-myeon</t>
  </si>
  <si>
    <t>Cheongna-myeon</t>
  </si>
  <si>
    <t>Nampo-myeon</t>
  </si>
  <si>
    <t>Jusan-myeon</t>
  </si>
  <si>
    <t>Misan-myeon</t>
  </si>
  <si>
    <t>Seongju-myeon</t>
  </si>
  <si>
    <t>Daecheon1-dong</t>
  </si>
  <si>
    <t>Unit : Each</t>
  </si>
  <si>
    <t>Total</t>
  </si>
  <si>
    <t>Miscellaneous Grains</t>
  </si>
  <si>
    <t>Unit :  Number, Person, Million won</t>
  </si>
  <si>
    <t>Credit business by the whole year</t>
  </si>
  <si>
    <t>Area</t>
  </si>
  <si>
    <t>Production</t>
  </si>
  <si>
    <t>1995</t>
  </si>
  <si>
    <t>2000</t>
  </si>
  <si>
    <t>2005</t>
  </si>
  <si>
    <t>1990</t>
  </si>
  <si>
    <t>…</t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</si>
  <si>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가구</t>
    </r>
  </si>
  <si>
    <t>Year
Eup, Myeon
&amp; Dong</t>
  </si>
  <si>
    <r>
      <t xml:space="preserve">Unit : </t>
    </r>
    <r>
      <rPr>
        <sz val="9"/>
        <rFont val="바탕"/>
        <family val="1"/>
      </rPr>
      <t>㏊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</si>
  <si>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㏊</t>
    </r>
  </si>
  <si>
    <r>
      <t xml:space="preserve">6. </t>
    </r>
    <r>
      <rPr>
        <sz val="8"/>
        <rFont val="바탕"/>
        <family val="1"/>
      </rPr>
      <t>농림수산업</t>
    </r>
  </si>
  <si>
    <r>
      <t xml:space="preserve">1. </t>
    </r>
    <r>
      <rPr>
        <b/>
        <sz val="18"/>
        <rFont val="바탕"/>
        <family val="1"/>
      </rPr>
      <t>농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농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구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</si>
  <si>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가구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명</t>
    </r>
  </si>
  <si>
    <r>
      <rPr>
        <sz val="8"/>
        <rFont val="바탕"/>
        <family val="1"/>
      </rPr>
      <t>⑥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농림수산업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</si>
  <si>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대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</si>
  <si>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개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명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백만원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</si>
  <si>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㏊</t>
    </r>
    <r>
      <rPr>
        <sz val="9"/>
        <rFont val="Times New Roman"/>
        <family val="1"/>
      </rPr>
      <t>, M/T</t>
    </r>
  </si>
  <si>
    <r>
      <t xml:space="preserve">Unit : </t>
    </r>
    <r>
      <rPr>
        <sz val="9"/>
        <rFont val="바탕"/>
        <family val="1"/>
      </rPr>
      <t>㏊</t>
    </r>
    <r>
      <rPr>
        <sz val="9"/>
        <rFont val="Times New Roman"/>
        <family val="1"/>
      </rPr>
      <t>,  M/T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</si>
  <si>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ha,</t>
    </r>
    <r>
      <rPr>
        <sz val="9"/>
        <rFont val="바탕"/>
        <family val="1"/>
      </rPr>
      <t>톤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</si>
  <si>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㏊</t>
    </r>
    <r>
      <rPr>
        <sz val="9"/>
        <rFont val="Times New Roman"/>
        <family val="1"/>
      </rPr>
      <t>,  M/T</t>
    </r>
  </si>
  <si>
    <r>
      <t xml:space="preserve">Unit : </t>
    </r>
    <r>
      <rPr>
        <sz val="9"/>
        <rFont val="바탕"/>
        <family val="1"/>
      </rPr>
      <t>㏊</t>
    </r>
    <r>
      <rPr>
        <sz val="9"/>
        <rFont val="Times New Roman"/>
        <family val="1"/>
      </rPr>
      <t>,  M/T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</si>
  <si>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합계는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표본조사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결과의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정수화로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차이날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있음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</si>
  <si>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농업기술센터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</si>
  <si>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농업기술센터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</si>
  <si>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농업기술센터</t>
    </r>
  </si>
  <si>
    <t>Source : Agricultural Technology Center</t>
  </si>
  <si>
    <t>Year</t>
  </si>
  <si>
    <t>Total</t>
  </si>
  <si>
    <r>
      <rPr>
        <sz val="9"/>
        <rFont val="바탕"/>
        <family val="1"/>
      </rPr>
      <t>웅천읍</t>
    </r>
  </si>
  <si>
    <t>Ungcheon-eup</t>
  </si>
  <si>
    <r>
      <rPr>
        <sz val="9"/>
        <rFont val="바탕"/>
        <family val="1"/>
      </rPr>
      <t>주포면</t>
    </r>
  </si>
  <si>
    <t>Jupo-myeon</t>
  </si>
  <si>
    <r>
      <rPr>
        <sz val="9"/>
        <rFont val="바탕"/>
        <family val="1"/>
      </rPr>
      <t>주교면</t>
    </r>
  </si>
  <si>
    <t>Jugyo-myeon</t>
  </si>
  <si>
    <r>
      <rPr>
        <sz val="9"/>
        <rFont val="바탕"/>
        <family val="1"/>
      </rPr>
      <t>오천면</t>
    </r>
  </si>
  <si>
    <t>Ocheon-myeon</t>
  </si>
  <si>
    <r>
      <rPr>
        <sz val="9"/>
        <rFont val="바탕"/>
        <family val="1"/>
      </rPr>
      <t>천북면</t>
    </r>
  </si>
  <si>
    <t>Cheonbuk-myeon</t>
  </si>
  <si>
    <r>
      <rPr>
        <sz val="9"/>
        <rFont val="바탕"/>
        <family val="1"/>
      </rPr>
      <t>청소면</t>
    </r>
  </si>
  <si>
    <t>Cheongso-myeon</t>
  </si>
  <si>
    <r>
      <rPr>
        <sz val="9"/>
        <rFont val="바탕"/>
        <family val="1"/>
      </rPr>
      <t>청라면</t>
    </r>
  </si>
  <si>
    <t>Cheongna-myeon</t>
  </si>
  <si>
    <r>
      <rPr>
        <sz val="9"/>
        <rFont val="바탕"/>
        <family val="1"/>
      </rPr>
      <t>남포면</t>
    </r>
  </si>
  <si>
    <t>Nampo-myeon</t>
  </si>
  <si>
    <r>
      <rPr>
        <sz val="9"/>
        <rFont val="바탕"/>
        <family val="1"/>
      </rPr>
      <t>주산면</t>
    </r>
  </si>
  <si>
    <t>Jusan-myeon</t>
  </si>
  <si>
    <r>
      <rPr>
        <sz val="9"/>
        <rFont val="바탕"/>
        <family val="1"/>
      </rPr>
      <t>미산면</t>
    </r>
  </si>
  <si>
    <t>Misan-myeon</t>
  </si>
  <si>
    <r>
      <rPr>
        <sz val="9"/>
        <rFont val="바탕"/>
        <family val="1"/>
      </rPr>
      <t>성주면</t>
    </r>
  </si>
  <si>
    <t>Seongju-myeon</t>
  </si>
  <si>
    <r>
      <rPr>
        <sz val="9"/>
        <rFont val="바탕"/>
        <family val="1"/>
      </rPr>
      <t>대천</t>
    </r>
    <r>
      <rPr>
        <sz val="9"/>
        <rFont val="Times New Roman"/>
        <family val="1"/>
      </rPr>
      <t>1</t>
    </r>
    <r>
      <rPr>
        <sz val="9"/>
        <rFont val="바탕"/>
        <family val="1"/>
      </rPr>
      <t>동</t>
    </r>
  </si>
  <si>
    <t>Daecheon1-dong</t>
  </si>
  <si>
    <r>
      <rPr>
        <sz val="9"/>
        <rFont val="바탕"/>
        <family val="1"/>
      </rPr>
      <t>대천</t>
    </r>
    <r>
      <rPr>
        <sz val="9"/>
        <rFont val="Times New Roman"/>
        <family val="1"/>
      </rPr>
      <t>2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</si>
  <si>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대천</t>
    </r>
    <r>
      <rPr>
        <sz val="9"/>
        <rFont val="Times New Roman"/>
        <family val="1"/>
      </rPr>
      <t>3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</si>
  <si>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대천</t>
    </r>
    <r>
      <rPr>
        <sz val="9"/>
        <rFont val="Times New Roman"/>
        <family val="1"/>
      </rPr>
      <t>4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</si>
  <si>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대천</t>
    </r>
    <r>
      <rPr>
        <sz val="9"/>
        <rFont val="Times New Roman"/>
        <family val="1"/>
      </rPr>
      <t>5</t>
    </r>
    <r>
      <rPr>
        <sz val="9"/>
        <rFont val="바탕"/>
        <family val="1"/>
      </rPr>
      <t>동</t>
    </r>
  </si>
  <si>
    <t>-</t>
  </si>
  <si>
    <r>
      <rPr>
        <sz val="9"/>
        <rFont val="바탕"/>
        <family val="1"/>
      </rPr>
      <t>웅천읍</t>
    </r>
  </si>
  <si>
    <r>
      <rPr>
        <sz val="9"/>
        <rFont val="바탕"/>
        <family val="1"/>
      </rPr>
      <t>주포면</t>
    </r>
  </si>
  <si>
    <r>
      <rPr>
        <sz val="9"/>
        <rFont val="바탕"/>
        <family val="1"/>
      </rPr>
      <t>주교면</t>
    </r>
  </si>
  <si>
    <r>
      <rPr>
        <sz val="9"/>
        <rFont val="바탕"/>
        <family val="1"/>
      </rPr>
      <t>오천면</t>
    </r>
  </si>
  <si>
    <r>
      <rPr>
        <sz val="9"/>
        <rFont val="바탕"/>
        <family val="1"/>
      </rPr>
      <t>천북면</t>
    </r>
  </si>
  <si>
    <r>
      <rPr>
        <sz val="9"/>
        <rFont val="바탕"/>
        <family val="1"/>
      </rPr>
      <t>청소면</t>
    </r>
  </si>
  <si>
    <r>
      <rPr>
        <sz val="9"/>
        <rFont val="바탕"/>
        <family val="1"/>
      </rPr>
      <t>청라면</t>
    </r>
  </si>
  <si>
    <r>
      <rPr>
        <sz val="9"/>
        <rFont val="바탕"/>
        <family val="1"/>
      </rPr>
      <t>남포면</t>
    </r>
  </si>
  <si>
    <r>
      <rPr>
        <sz val="9"/>
        <rFont val="바탕"/>
        <family val="1"/>
      </rPr>
      <t>주산면</t>
    </r>
  </si>
  <si>
    <r>
      <rPr>
        <sz val="9"/>
        <rFont val="바탕"/>
        <family val="1"/>
      </rPr>
      <t>미산면</t>
    </r>
  </si>
  <si>
    <r>
      <rPr>
        <sz val="9"/>
        <rFont val="바탕"/>
        <family val="1"/>
      </rPr>
      <t>성주면</t>
    </r>
  </si>
  <si>
    <r>
      <rPr>
        <sz val="9"/>
        <rFont val="바탕"/>
        <family val="1"/>
      </rPr>
      <t>대천</t>
    </r>
    <r>
      <rPr>
        <sz val="9"/>
        <rFont val="Times New Roman"/>
        <family val="1"/>
      </rPr>
      <t>1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</si>
  <si>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대천</t>
    </r>
    <r>
      <rPr>
        <sz val="9"/>
        <rFont val="Times New Roman"/>
        <family val="1"/>
      </rPr>
      <t>2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</si>
  <si>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대천</t>
    </r>
    <r>
      <rPr>
        <sz val="9"/>
        <rFont val="Times New Roman"/>
        <family val="1"/>
      </rPr>
      <t>3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</si>
  <si>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대천</t>
    </r>
    <r>
      <rPr>
        <sz val="9"/>
        <rFont val="Times New Roman"/>
        <family val="1"/>
      </rPr>
      <t>4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</si>
  <si>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대천</t>
    </r>
    <r>
      <rPr>
        <sz val="9"/>
        <rFont val="Times New Roman"/>
        <family val="1"/>
      </rPr>
      <t>5</t>
    </r>
    <r>
      <rPr>
        <sz val="9"/>
        <rFont val="바탕"/>
        <family val="1"/>
      </rPr>
      <t>동</t>
    </r>
  </si>
  <si>
    <t>Year
Eup, Myeon
&amp; Dong</t>
  </si>
  <si>
    <t>Chickens</t>
  </si>
  <si>
    <t>Goats</t>
  </si>
  <si>
    <t>Rabbits</t>
  </si>
  <si>
    <t>Dogs</t>
  </si>
  <si>
    <t>Ducks</t>
  </si>
  <si>
    <t>Turkeys</t>
  </si>
  <si>
    <t>Native &amp; beef cattle</t>
  </si>
  <si>
    <t>Heads</t>
  </si>
  <si>
    <t>Group Num</t>
  </si>
  <si>
    <t>Ungcheon-eup</t>
  </si>
  <si>
    <t>Jupo-myeon</t>
  </si>
  <si>
    <t>Ocheon-myeon</t>
  </si>
  <si>
    <t>Cheonbuk-myeon</t>
  </si>
  <si>
    <t>Cheongso-myeon</t>
  </si>
  <si>
    <t>Cheongna-myeon</t>
  </si>
  <si>
    <t>Jusan-myeon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</si>
  <si>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농협중앙회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보령시지부</t>
    </r>
  </si>
  <si>
    <t xml:space="preserve">Ungcheon-eup </t>
  </si>
  <si>
    <t xml:space="preserve">Number  </t>
  </si>
  <si>
    <t>of unions</t>
  </si>
  <si>
    <t>policy</t>
  </si>
  <si>
    <t>Processing</t>
  </si>
  <si>
    <t>Warehouse</t>
  </si>
  <si>
    <t>Transportation</t>
  </si>
  <si>
    <t>Banking fund</t>
  </si>
  <si>
    <t>fund</t>
  </si>
  <si>
    <r>
      <t xml:space="preserve">             2. </t>
    </r>
    <r>
      <rPr>
        <b/>
        <sz val="18"/>
        <rFont val="바탕"/>
        <family val="1"/>
      </rPr>
      <t>연령별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농가인구</t>
    </r>
    <r>
      <rPr>
        <b/>
        <sz val="18"/>
        <rFont val="Times New Roman"/>
        <family val="1"/>
      </rPr>
      <t xml:space="preserve">     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</si>
  <si>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명</t>
    </r>
  </si>
  <si>
    <r>
      <rPr>
        <sz val="11"/>
        <rFont val="바탕"/>
        <family val="1"/>
      </rPr>
      <t>대산읍</t>
    </r>
  </si>
  <si>
    <t>Daesan-eup</t>
  </si>
  <si>
    <r>
      <rPr>
        <sz val="11"/>
        <rFont val="바탕"/>
        <family val="1"/>
      </rPr>
      <t>인지면</t>
    </r>
  </si>
  <si>
    <t>Inji-myeon</t>
  </si>
  <si>
    <r>
      <rPr>
        <sz val="11"/>
        <rFont val="바탕"/>
        <family val="1"/>
      </rPr>
      <t>부석면</t>
    </r>
  </si>
  <si>
    <t>Buseok-myeon</t>
  </si>
  <si>
    <r>
      <rPr>
        <sz val="11"/>
        <rFont val="바탕"/>
        <family val="1"/>
      </rPr>
      <t>팔봉면</t>
    </r>
  </si>
  <si>
    <t>Palbong-myeon</t>
  </si>
  <si>
    <r>
      <rPr>
        <sz val="11"/>
        <rFont val="바탕"/>
        <family val="1"/>
      </rPr>
      <t>지곡면</t>
    </r>
  </si>
  <si>
    <t>Jigok-myeon</t>
  </si>
  <si>
    <r>
      <rPr>
        <sz val="11"/>
        <rFont val="바탕"/>
        <family val="1"/>
      </rPr>
      <t>성연면</t>
    </r>
  </si>
  <si>
    <t>Seongyeon-myeon</t>
  </si>
  <si>
    <r>
      <rPr>
        <sz val="11"/>
        <rFont val="바탕"/>
        <family val="1"/>
      </rPr>
      <t>음암면</t>
    </r>
  </si>
  <si>
    <t>Umam-myeon</t>
  </si>
  <si>
    <r>
      <rPr>
        <sz val="11"/>
        <rFont val="바탕"/>
        <family val="1"/>
      </rPr>
      <t>운산면</t>
    </r>
  </si>
  <si>
    <t>Unsan-myeon</t>
  </si>
  <si>
    <r>
      <rPr>
        <sz val="11"/>
        <rFont val="바탕"/>
        <family val="1"/>
      </rPr>
      <t>해미면</t>
    </r>
  </si>
  <si>
    <t>Haemi-myeon</t>
  </si>
  <si>
    <r>
      <rPr>
        <sz val="11"/>
        <rFont val="바탕"/>
        <family val="1"/>
      </rPr>
      <t>고북면</t>
    </r>
  </si>
  <si>
    <t>Gobuk-myeon</t>
  </si>
  <si>
    <r>
      <rPr>
        <sz val="11"/>
        <rFont val="바탕"/>
        <family val="1"/>
      </rPr>
      <t>부춘동</t>
    </r>
  </si>
  <si>
    <t>Buchun-dong</t>
  </si>
  <si>
    <r>
      <rPr>
        <sz val="11"/>
        <rFont val="바탕"/>
        <family val="1"/>
      </rPr>
      <t>동문동</t>
    </r>
  </si>
  <si>
    <t>Dongmun-dong</t>
  </si>
  <si>
    <r>
      <rPr>
        <sz val="11"/>
        <rFont val="바탕"/>
        <family val="1"/>
      </rPr>
      <t>활성동</t>
    </r>
  </si>
  <si>
    <t>Hwalseong-dong</t>
  </si>
  <si>
    <r>
      <rPr>
        <sz val="11"/>
        <rFont val="바탕"/>
        <family val="1"/>
      </rPr>
      <t>수석동</t>
    </r>
  </si>
  <si>
    <t>Suseok-dong</t>
  </si>
  <si>
    <r>
      <rPr>
        <sz val="11"/>
        <rFont val="바탕"/>
        <family val="1"/>
      </rPr>
      <t>석남동</t>
    </r>
  </si>
  <si>
    <t>Seoknam-dong</t>
  </si>
  <si>
    <t>Year</t>
  </si>
  <si>
    <t>2005</t>
  </si>
  <si>
    <t>Source : Agricultural Technology Center</t>
  </si>
  <si>
    <t>2010</t>
  </si>
  <si>
    <t>2015</t>
  </si>
  <si>
    <t xml:space="preserve"> Source : Statistics Korea</t>
  </si>
  <si>
    <t>Source : Boryeong Branch of The National Agricultural Cooperative Federation</t>
  </si>
  <si>
    <t>Ungcheon-eup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</si>
  <si>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</si>
  <si>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</si>
  <si>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</si>
  <si>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</si>
  <si>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</si>
  <si>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</si>
  <si>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</si>
  <si>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</si>
  <si>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</si>
  <si>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Seongju-myeon</t>
  </si>
  <si>
    <t>Daecheon1-dong</t>
  </si>
  <si>
    <t>Daecheon2-dong</t>
  </si>
  <si>
    <t>Daecheon3-dong</t>
  </si>
  <si>
    <t>Daecheon5-dong</t>
  </si>
  <si>
    <t>Year
Eup·Myeon
·Dong</t>
  </si>
  <si>
    <t>미산면</t>
  </si>
  <si>
    <r>
      <t xml:space="preserve">5. </t>
    </r>
    <r>
      <rPr>
        <b/>
        <sz val="18"/>
        <rFont val="바탕"/>
        <family val="1"/>
      </rPr>
      <t>농업진흥지역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 xml:space="preserve">지정
</t>
    </r>
    <r>
      <rPr>
        <b/>
        <sz val="18"/>
        <rFont val="Times New Roman"/>
        <family val="1"/>
      </rPr>
      <t>Land Designated for Agricultural Promotion</t>
    </r>
  </si>
  <si>
    <t>연     별
읍면동별</t>
  </si>
  <si>
    <t>Daecheon4-dong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</si>
  <si>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㏊</t>
    </r>
  </si>
  <si>
    <r>
      <t xml:space="preserve">Unit : </t>
    </r>
    <r>
      <rPr>
        <sz val="10"/>
        <rFont val="바탕"/>
        <family val="1"/>
      </rPr>
      <t>㏊</t>
    </r>
  </si>
  <si>
    <t>Source : Agricultural Technology Center</t>
  </si>
  <si>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농업기술센터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</si>
  <si>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농업기술센터</t>
    </r>
  </si>
  <si>
    <t>Source : Agricultural Technology Center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</si>
  <si>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농업기술센터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</si>
  <si>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농업기술센터</t>
    </r>
  </si>
  <si>
    <t>2015</t>
  </si>
  <si>
    <t>1995</t>
  </si>
  <si>
    <t>…</t>
  </si>
  <si>
    <t>2016</t>
  </si>
  <si>
    <t>2017</t>
  </si>
  <si>
    <t>웅천읍</t>
  </si>
  <si>
    <t>주포면</t>
  </si>
  <si>
    <t>주교면</t>
  </si>
  <si>
    <t>오천면</t>
  </si>
  <si>
    <t>천북면</t>
  </si>
  <si>
    <t>청소면</t>
  </si>
  <si>
    <t>청라면</t>
  </si>
  <si>
    <t>남포면</t>
  </si>
  <si>
    <t>주산면</t>
  </si>
  <si>
    <t>성주면</t>
  </si>
  <si>
    <t>대천1동</t>
  </si>
  <si>
    <t>대천2동</t>
  </si>
  <si>
    <t>대천3동</t>
  </si>
  <si>
    <t>대천4동</t>
  </si>
  <si>
    <t>대천5동</t>
  </si>
  <si>
    <t>Cheongso-myeon</t>
  </si>
  <si>
    <t>Jupo-myeon</t>
  </si>
  <si>
    <t>Jugyo-myeon</t>
  </si>
  <si>
    <t>Ocheon-myeon</t>
  </si>
  <si>
    <t>Cheonbuk-myeon</t>
  </si>
  <si>
    <t>Cheongna-myeon</t>
  </si>
  <si>
    <t>Nampo-myeon</t>
  </si>
  <si>
    <t>Jusan-myeon</t>
  </si>
  <si>
    <t>Misan-myeon</t>
  </si>
  <si>
    <t>Seongju-myeon</t>
  </si>
  <si>
    <t>Daecheon1-dong</t>
  </si>
  <si>
    <t>`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</si>
  <si>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농업기술센터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</si>
  <si>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농업기술센터</t>
    </r>
  </si>
  <si>
    <t>Source : Agricultural Technology Center</t>
  </si>
  <si>
    <t xml:space="preserve">Year </t>
  </si>
  <si>
    <t xml:space="preserve">AGRICULTURE, FORESTRY AND FISHING  </t>
  </si>
  <si>
    <r>
      <t xml:space="preserve">6. </t>
    </r>
    <r>
      <rPr>
        <sz val="8"/>
        <rFont val="바탕"/>
        <family val="1"/>
      </rPr>
      <t>농림수산업</t>
    </r>
  </si>
  <si>
    <t>웅천농협</t>
  </si>
  <si>
    <t>Ungcheo-eup NH</t>
  </si>
  <si>
    <t>오천농협</t>
  </si>
  <si>
    <t>Ocheon-myeon NH</t>
  </si>
  <si>
    <t>천북농협</t>
  </si>
  <si>
    <t>Cheonbuk-myeon NH</t>
  </si>
  <si>
    <t>청소농협</t>
  </si>
  <si>
    <t>Cheongso-myeon NH</t>
  </si>
  <si>
    <t>남포농협</t>
  </si>
  <si>
    <t>Nampo-myeon NH</t>
  </si>
  <si>
    <t>주산농협</t>
  </si>
  <si>
    <t>Jusan-myeon NH</t>
  </si>
  <si>
    <t>대천농협</t>
  </si>
  <si>
    <t>Daecheon NH</t>
  </si>
  <si>
    <r>
      <t xml:space="preserve">6. </t>
    </r>
    <r>
      <rPr>
        <b/>
        <sz val="18"/>
        <rFont val="바탕"/>
        <family val="1"/>
      </rPr>
      <t>식량작물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생산량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정곡</t>
    </r>
    <r>
      <rPr>
        <b/>
        <sz val="18"/>
        <rFont val="Times New Roman"/>
        <family val="1"/>
      </rPr>
      <t>)</t>
    </r>
  </si>
  <si>
    <r>
      <t xml:space="preserve">6-1. </t>
    </r>
    <r>
      <rPr>
        <b/>
        <sz val="18"/>
        <rFont val="바탕"/>
        <family val="1"/>
      </rPr>
      <t>미</t>
    </r>
    <r>
      <rPr>
        <b/>
        <sz val="18"/>
        <rFont val="Times New Roman"/>
        <family val="1"/>
      </rPr>
      <t xml:space="preserve">        </t>
    </r>
    <r>
      <rPr>
        <b/>
        <sz val="18"/>
        <rFont val="바탕"/>
        <family val="1"/>
      </rPr>
      <t>곡</t>
    </r>
  </si>
  <si>
    <t>6-1. Rice</t>
  </si>
  <si>
    <r>
      <t xml:space="preserve">6-2.  </t>
    </r>
    <r>
      <rPr>
        <b/>
        <sz val="18"/>
        <rFont val="바탕"/>
        <family val="1"/>
      </rPr>
      <t>맥</t>
    </r>
    <r>
      <rPr>
        <b/>
        <sz val="18"/>
        <rFont val="Times New Roman"/>
        <family val="1"/>
      </rPr>
      <t xml:space="preserve">        </t>
    </r>
    <r>
      <rPr>
        <b/>
        <sz val="18"/>
        <rFont val="바탕"/>
        <family val="1"/>
      </rPr>
      <t>류</t>
    </r>
  </si>
  <si>
    <r>
      <t xml:space="preserve">6-3.  </t>
    </r>
    <r>
      <rPr>
        <b/>
        <sz val="18"/>
        <rFont val="바탕"/>
        <family val="1"/>
      </rPr>
      <t>잡</t>
    </r>
    <r>
      <rPr>
        <b/>
        <sz val="18"/>
        <rFont val="Times New Roman"/>
        <family val="1"/>
      </rPr>
      <t xml:space="preserve">        </t>
    </r>
    <r>
      <rPr>
        <b/>
        <sz val="18"/>
        <rFont val="바탕"/>
        <family val="1"/>
      </rPr>
      <t>곡</t>
    </r>
  </si>
  <si>
    <t>6-3. Miscellaneous Grains</t>
  </si>
  <si>
    <r>
      <t xml:space="preserve">6-4.  </t>
    </r>
    <r>
      <rPr>
        <b/>
        <sz val="18"/>
        <rFont val="바탕"/>
        <family val="1"/>
      </rPr>
      <t>두</t>
    </r>
    <r>
      <rPr>
        <b/>
        <sz val="18"/>
        <rFont val="Times New Roman"/>
        <family val="1"/>
      </rPr>
      <t xml:space="preserve">        </t>
    </r>
    <r>
      <rPr>
        <b/>
        <sz val="18"/>
        <rFont val="바탕"/>
        <family val="1"/>
      </rPr>
      <t>류</t>
    </r>
  </si>
  <si>
    <r>
      <t xml:space="preserve">6-5.  </t>
    </r>
    <r>
      <rPr>
        <b/>
        <sz val="18"/>
        <rFont val="바탕"/>
        <family val="1"/>
      </rPr>
      <t>서</t>
    </r>
    <r>
      <rPr>
        <b/>
        <sz val="18"/>
        <rFont val="Times New Roman"/>
        <family val="1"/>
      </rPr>
      <t xml:space="preserve">       </t>
    </r>
    <r>
      <rPr>
        <b/>
        <sz val="18"/>
        <rFont val="바탕"/>
        <family val="1"/>
      </rPr>
      <t>류</t>
    </r>
  </si>
  <si>
    <t>6-5. Potatoes</t>
  </si>
  <si>
    <r>
      <t xml:space="preserve">7. </t>
    </r>
    <r>
      <rPr>
        <b/>
        <sz val="18"/>
        <rFont val="바탕"/>
        <family val="1"/>
      </rPr>
      <t>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량</t>
    </r>
    <r>
      <rPr>
        <b/>
        <sz val="18"/>
        <rFont val="Times New Roman"/>
        <family val="1"/>
      </rPr>
      <t>(4-1)</t>
    </r>
  </si>
  <si>
    <r>
      <t xml:space="preserve">7. </t>
    </r>
    <r>
      <rPr>
        <b/>
        <sz val="18"/>
        <rFont val="바탕"/>
        <family val="1"/>
      </rPr>
      <t>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량</t>
    </r>
    <r>
      <rPr>
        <b/>
        <sz val="18"/>
        <rFont val="Times New Roman"/>
        <family val="1"/>
      </rPr>
      <t>(4-2)</t>
    </r>
  </si>
  <si>
    <r>
      <t xml:space="preserve">7. </t>
    </r>
    <r>
      <rPr>
        <b/>
        <sz val="18"/>
        <rFont val="바탕"/>
        <family val="1"/>
      </rPr>
      <t>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량</t>
    </r>
    <r>
      <rPr>
        <b/>
        <sz val="18"/>
        <rFont val="Times New Roman"/>
        <family val="1"/>
      </rPr>
      <t>(4-3)</t>
    </r>
  </si>
  <si>
    <r>
      <t xml:space="preserve">7. </t>
    </r>
    <r>
      <rPr>
        <b/>
        <sz val="18"/>
        <rFont val="바탕"/>
        <family val="1"/>
      </rPr>
      <t>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량</t>
    </r>
    <r>
      <rPr>
        <b/>
        <sz val="18"/>
        <rFont val="Times New Roman"/>
        <family val="1"/>
      </rPr>
      <t>(4-4)</t>
    </r>
  </si>
  <si>
    <r>
      <t xml:space="preserve">8. </t>
    </r>
    <r>
      <rPr>
        <b/>
        <sz val="18"/>
        <rFont val="바탕"/>
        <family val="1"/>
      </rPr>
      <t>특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용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작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물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량</t>
    </r>
  </si>
  <si>
    <t>8. Production of Oil seeds and Cash Crops</t>
  </si>
  <si>
    <r>
      <t xml:space="preserve">           9. </t>
    </r>
    <r>
      <rPr>
        <b/>
        <sz val="14"/>
        <rFont val="바탕"/>
        <family val="1"/>
      </rPr>
      <t>인삼재배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</rPr>
      <t>및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</rPr>
      <t>생산</t>
    </r>
  </si>
  <si>
    <t>9. Ginseng Cultivation and Production</t>
  </si>
  <si>
    <r>
      <t xml:space="preserve">10. </t>
    </r>
    <r>
      <rPr>
        <b/>
        <sz val="14"/>
        <rFont val="바탕"/>
        <family val="1"/>
      </rPr>
      <t>과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</rPr>
      <t>실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</rPr>
      <t>류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</rPr>
      <t>생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</rPr>
      <t>산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</rPr>
      <t>량</t>
    </r>
    <r>
      <rPr>
        <b/>
        <sz val="14"/>
        <rFont val="Times New Roman"/>
        <family val="1"/>
      </rPr>
      <t>(2-1)</t>
    </r>
  </si>
  <si>
    <r>
      <t xml:space="preserve">10. </t>
    </r>
    <r>
      <rPr>
        <b/>
        <sz val="14"/>
        <rFont val="바탕"/>
        <family val="1"/>
      </rPr>
      <t>과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</rPr>
      <t>실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</rPr>
      <t>류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</rPr>
      <t>생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</rPr>
      <t>산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</rPr>
      <t>량</t>
    </r>
    <r>
      <rPr>
        <b/>
        <sz val="14"/>
        <rFont val="Times New Roman"/>
        <family val="1"/>
      </rPr>
      <t>(2-2)</t>
    </r>
  </si>
  <si>
    <r>
      <t xml:space="preserve">11. </t>
    </r>
    <r>
      <rPr>
        <b/>
        <sz val="14"/>
        <rFont val="바탕"/>
        <family val="1"/>
      </rPr>
      <t>농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</rPr>
      <t>업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</rPr>
      <t>협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</rPr>
      <t>동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</rPr>
      <t>조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</rPr>
      <t>합</t>
    </r>
  </si>
  <si>
    <t>12. Agricultural Machinery Holdings</t>
  </si>
  <si>
    <t>마트매출액</t>
  </si>
  <si>
    <t>보험</t>
  </si>
  <si>
    <t>연중대출실적</t>
  </si>
  <si>
    <t>연말현재예금잔고</t>
  </si>
  <si>
    <t>Number</t>
  </si>
  <si>
    <t>of  staff</t>
  </si>
  <si>
    <t>2018</t>
  </si>
  <si>
    <t>2019</t>
  </si>
  <si>
    <t>말</t>
  </si>
  <si>
    <t>염   소</t>
  </si>
  <si>
    <t>…</t>
  </si>
  <si>
    <t>연    별</t>
  </si>
  <si>
    <t>Source : Statistics Korea</t>
  </si>
  <si>
    <t>전     업</t>
  </si>
  <si>
    <r>
      <rPr>
        <sz val="11"/>
        <color indexed="8"/>
        <rFont val="바탕"/>
        <family val="1"/>
      </rPr>
      <t>농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Farm  households</t>
    </r>
  </si>
  <si>
    <r>
      <rPr>
        <sz val="11"/>
        <color indexed="8"/>
        <rFont val="바탕"/>
        <family val="1"/>
      </rPr>
      <t>농가인구</t>
    </r>
    <r>
      <rPr>
        <sz val="11"/>
        <color indexed="8"/>
        <rFont val="Times New Roman"/>
        <family val="1"/>
      </rPr>
      <t xml:space="preserve"> Farm population</t>
    </r>
  </si>
  <si>
    <r>
      <rPr>
        <sz val="11"/>
        <color indexed="8"/>
        <rFont val="바탕"/>
        <family val="1"/>
      </rPr>
      <t>겸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</si>
  <si>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</si>
  <si>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</si>
  <si>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t>Agricultural land area</t>
  </si>
  <si>
    <r>
      <t xml:space="preserve">3.  </t>
    </r>
    <r>
      <rPr>
        <b/>
        <sz val="18"/>
        <rFont val="바탕"/>
        <family val="1"/>
      </rPr>
      <t>경</t>
    </r>
    <r>
      <rPr>
        <b/>
        <sz val="18"/>
        <rFont val="Times New Roman"/>
        <family val="1"/>
      </rPr>
      <t xml:space="preserve">     </t>
    </r>
    <r>
      <rPr>
        <b/>
        <sz val="18"/>
        <rFont val="바탕"/>
        <family val="1"/>
      </rPr>
      <t>지</t>
    </r>
    <r>
      <rPr>
        <b/>
        <sz val="18"/>
        <rFont val="Times New Roman"/>
        <family val="1"/>
      </rPr>
      <t xml:space="preserve">     </t>
    </r>
    <r>
      <rPr>
        <b/>
        <sz val="18"/>
        <rFont val="바탕"/>
        <family val="1"/>
      </rPr>
      <t>면</t>
    </r>
    <r>
      <rPr>
        <b/>
        <sz val="18"/>
        <rFont val="Times New Roman"/>
        <family val="1"/>
      </rPr>
      <t xml:space="preserve">     </t>
    </r>
    <r>
      <rPr>
        <b/>
        <sz val="18"/>
        <rFont val="바탕"/>
        <family val="1"/>
      </rPr>
      <t>적</t>
    </r>
  </si>
  <si>
    <t>Rice field</t>
  </si>
  <si>
    <t>Dry field</t>
  </si>
  <si>
    <t>Agricultrual land area per household</t>
  </si>
  <si>
    <t>연    별</t>
  </si>
  <si>
    <r>
      <rPr>
        <sz val="9"/>
        <color indexed="8"/>
        <rFont val="바탕"/>
        <family val="1"/>
      </rPr>
      <t>합　　계</t>
    </r>
  </si>
  <si>
    <r>
      <rPr>
        <sz val="9"/>
        <color indexed="8"/>
        <rFont val="바탕"/>
        <family val="1"/>
      </rPr>
      <t>논</t>
    </r>
  </si>
  <si>
    <r>
      <rPr>
        <sz val="9"/>
        <color indexed="8"/>
        <rFont val="바탕"/>
        <family val="1"/>
      </rPr>
      <t>밭</t>
    </r>
  </si>
  <si>
    <r>
      <rPr>
        <sz val="9"/>
        <color indexed="8"/>
        <rFont val="바탕"/>
        <family val="1"/>
      </rPr>
      <t>가구당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경지면적</t>
    </r>
    <r>
      <rPr>
        <sz val="9"/>
        <color indexed="8"/>
        <rFont val="Times New Roman"/>
        <family val="1"/>
      </rPr>
      <t>(a)</t>
    </r>
  </si>
  <si>
    <r>
      <rPr>
        <sz val="9"/>
        <color indexed="8"/>
        <rFont val="바탕"/>
        <family val="1"/>
      </rPr>
      <t>논</t>
    </r>
    <r>
      <rPr>
        <sz val="9"/>
        <color indexed="8"/>
        <rFont val="Times New Roman"/>
        <family val="1"/>
      </rPr>
      <t xml:space="preserve">
Rice field</t>
    </r>
  </si>
  <si>
    <r>
      <rPr>
        <sz val="9"/>
        <color indexed="8"/>
        <rFont val="바탕"/>
        <family val="1"/>
      </rPr>
      <t>밭</t>
    </r>
    <r>
      <rPr>
        <sz val="9"/>
        <color indexed="8"/>
        <rFont val="Times New Roman"/>
        <family val="1"/>
      </rPr>
      <t xml:space="preserve">
Dry field</t>
    </r>
  </si>
  <si>
    <r>
      <t xml:space="preserve">4. </t>
    </r>
    <r>
      <rPr>
        <b/>
        <sz val="18"/>
        <rFont val="바탕"/>
        <family val="1"/>
      </rPr>
      <t>경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규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모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농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</t>
    </r>
  </si>
  <si>
    <t>4. Farm Households, by Size of Cultivated Land</t>
  </si>
  <si>
    <t>No Cultivated</t>
  </si>
  <si>
    <t>land</t>
  </si>
  <si>
    <t>경지없는</t>
  </si>
  <si>
    <t>농가수</t>
  </si>
  <si>
    <t>Cultivated</t>
  </si>
  <si>
    <t>10.0ha</t>
  </si>
  <si>
    <t>and over</t>
  </si>
  <si>
    <t xml:space="preserve"> 자료 :「농림어업조사」, 「농림어업총조사(5,0년)」통계청  농어업통계과</t>
  </si>
  <si>
    <t>Unit : households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</si>
  <si>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</si>
  <si>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경지있는</t>
    </r>
    <r>
      <rPr>
        <sz val="11"/>
        <color indexed="8"/>
        <rFont val="Times New Roman"/>
        <family val="1"/>
      </rPr>
      <t xml:space="preserve"> </t>
    </r>
  </si>
  <si>
    <r>
      <t xml:space="preserve">0.1ha </t>
    </r>
    <r>
      <rPr>
        <sz val="11"/>
        <color indexed="8"/>
        <rFont val="바탕"/>
        <family val="1"/>
      </rPr>
      <t>미만</t>
    </r>
  </si>
  <si>
    <r>
      <t xml:space="preserve">0.1ha </t>
    </r>
    <r>
      <rPr>
        <sz val="11"/>
        <color indexed="8"/>
        <rFont val="바탕"/>
        <family val="1"/>
      </rPr>
      <t>이상</t>
    </r>
  </si>
  <si>
    <r>
      <t xml:space="preserve">0.5ha </t>
    </r>
    <r>
      <rPr>
        <sz val="11"/>
        <color indexed="8"/>
        <rFont val="바탕"/>
        <family val="1"/>
      </rPr>
      <t>이상</t>
    </r>
  </si>
  <si>
    <r>
      <t xml:space="preserve">1.0ha </t>
    </r>
    <r>
      <rPr>
        <sz val="11"/>
        <color indexed="8"/>
        <rFont val="바탕"/>
        <family val="1"/>
      </rPr>
      <t>이상</t>
    </r>
  </si>
  <si>
    <r>
      <t xml:space="preserve">1.5ha </t>
    </r>
    <r>
      <rPr>
        <sz val="11"/>
        <color indexed="8"/>
        <rFont val="바탕"/>
        <family val="1"/>
      </rPr>
      <t>이상</t>
    </r>
  </si>
  <si>
    <r>
      <t xml:space="preserve">2.0ha </t>
    </r>
    <r>
      <rPr>
        <sz val="11"/>
        <color indexed="8"/>
        <rFont val="바탕"/>
        <family val="1"/>
      </rPr>
      <t>이상</t>
    </r>
  </si>
  <si>
    <r>
      <t xml:space="preserve">3.0ha </t>
    </r>
    <r>
      <rPr>
        <sz val="11"/>
        <color indexed="8"/>
        <rFont val="바탕"/>
        <family val="1"/>
      </rPr>
      <t>이상</t>
    </r>
  </si>
  <si>
    <r>
      <t xml:space="preserve">5.0ha </t>
    </r>
    <r>
      <rPr>
        <sz val="11"/>
        <color indexed="8"/>
        <rFont val="바탕"/>
        <family val="1"/>
      </rPr>
      <t>이상</t>
    </r>
  </si>
  <si>
    <r>
      <t>10.0ha</t>
    </r>
    <r>
      <rPr>
        <sz val="11"/>
        <color indexed="8"/>
        <rFont val="바탕"/>
        <family val="1"/>
      </rPr>
      <t>이상</t>
    </r>
  </si>
  <si>
    <r>
      <t xml:space="preserve">0.5ha </t>
    </r>
    <r>
      <rPr>
        <sz val="11"/>
        <color indexed="8"/>
        <rFont val="바탕"/>
        <family val="1"/>
      </rPr>
      <t>미만</t>
    </r>
  </si>
  <si>
    <r>
      <t xml:space="preserve">1.0ha </t>
    </r>
    <r>
      <rPr>
        <sz val="11"/>
        <color indexed="8"/>
        <rFont val="바탕"/>
        <family val="1"/>
      </rPr>
      <t>미만</t>
    </r>
  </si>
  <si>
    <r>
      <t xml:space="preserve">1.5ha </t>
    </r>
    <r>
      <rPr>
        <sz val="11"/>
        <color indexed="8"/>
        <rFont val="바탕"/>
        <family val="1"/>
      </rPr>
      <t>미만</t>
    </r>
  </si>
  <si>
    <r>
      <t xml:space="preserve">2.0ha </t>
    </r>
    <r>
      <rPr>
        <sz val="11"/>
        <color indexed="8"/>
        <rFont val="바탕"/>
        <family val="1"/>
      </rPr>
      <t>미만</t>
    </r>
  </si>
  <si>
    <r>
      <t xml:space="preserve"> 3.0ha </t>
    </r>
    <r>
      <rPr>
        <sz val="11"/>
        <color indexed="8"/>
        <rFont val="바탕"/>
        <family val="1"/>
      </rPr>
      <t>미만</t>
    </r>
  </si>
  <si>
    <r>
      <t xml:space="preserve">5.0ha </t>
    </r>
    <r>
      <rPr>
        <sz val="11"/>
        <color indexed="8"/>
        <rFont val="바탕"/>
        <family val="1"/>
      </rPr>
      <t>미만</t>
    </r>
  </si>
  <si>
    <r>
      <t xml:space="preserve">10.0ha </t>
    </r>
    <r>
      <rPr>
        <sz val="11"/>
        <color indexed="8"/>
        <rFont val="바탕"/>
        <family val="1"/>
      </rPr>
      <t>미만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</si>
  <si>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 xml:space="preserve">Total   </t>
    </r>
  </si>
  <si>
    <r>
      <rPr>
        <sz val="11"/>
        <color indexed="8"/>
        <rFont val="바탕"/>
        <family val="1"/>
      </rPr>
      <t xml:space="preserve">농업진흥구역
</t>
    </r>
    <r>
      <rPr>
        <sz val="11"/>
        <color indexed="8"/>
        <rFont val="Times New Roman"/>
        <family val="1"/>
      </rPr>
      <t>Agricultural  
promotion land</t>
    </r>
  </si>
  <si>
    <r>
      <rPr>
        <sz val="11"/>
        <color indexed="8"/>
        <rFont val="바탕"/>
        <family val="1"/>
      </rPr>
      <t>농업보호구역</t>
    </r>
    <r>
      <rPr>
        <sz val="11"/>
        <color indexed="8"/>
        <rFont val="Times New Roman"/>
        <family val="1"/>
      </rPr>
      <t xml:space="preserve">   
Agricultural  
conservation land</t>
    </r>
  </si>
  <si>
    <t>6. Production of Food Grain(Milled Corps)</t>
  </si>
  <si>
    <t>Pulses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</si>
  <si>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</si>
  <si>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곡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</si>
  <si>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바탕"/>
        <family val="1"/>
      </rPr>
      <t>맥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류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</si>
  <si>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잡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곡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</si>
  <si>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두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류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</si>
  <si>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바탕"/>
        <family val="1"/>
      </rPr>
      <t>서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류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</si>
  <si>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</si>
  <si>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량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</si>
  <si>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</si>
  <si>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</si>
  <si>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</si>
  <si>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      Total</t>
    </r>
  </si>
  <si>
    <r>
      <rPr>
        <sz val="11"/>
        <color indexed="8"/>
        <rFont val="바탕"/>
        <family val="1"/>
      </rPr>
      <t>논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바탕"/>
        <family val="1"/>
      </rPr>
      <t>벼</t>
    </r>
    <r>
      <rPr>
        <sz val="11"/>
        <color indexed="8"/>
        <rFont val="Times New Roman"/>
        <family val="1"/>
      </rPr>
      <t xml:space="preserve">     Paddy Rice</t>
    </r>
  </si>
  <si>
    <r>
      <rPr>
        <sz val="11"/>
        <color indexed="8"/>
        <rFont val="바탕"/>
        <family val="1"/>
      </rPr>
      <t>밭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벼</t>
    </r>
    <r>
      <rPr>
        <sz val="11"/>
        <color indexed="8"/>
        <rFont val="Times New Roman"/>
        <family val="1"/>
      </rPr>
      <t xml:space="preserve">           Upland   Rice</t>
    </r>
  </si>
  <si>
    <r>
      <rPr>
        <sz val="11"/>
        <color indexed="8"/>
        <rFont val="바탕"/>
        <family val="1"/>
      </rPr>
      <t>㎏</t>
    </r>
    <r>
      <rPr>
        <sz val="11"/>
        <color indexed="8"/>
        <rFont val="Times New Roman"/>
        <family val="1"/>
      </rPr>
      <t>/10a</t>
    </r>
  </si>
  <si>
    <t>6-2. Wheat &amp; Barley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</si>
  <si>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Total</t>
    </r>
  </si>
  <si>
    <r>
      <rPr>
        <sz val="11"/>
        <color indexed="8"/>
        <rFont val="바탕"/>
        <family val="1"/>
      </rPr>
      <t>겉보리</t>
    </r>
    <r>
      <rPr>
        <sz val="11"/>
        <color indexed="8"/>
        <rFont val="Times New Roman"/>
        <family val="1"/>
      </rPr>
      <t xml:space="preserve">    Covered Barley</t>
    </r>
  </si>
  <si>
    <r>
      <rPr>
        <sz val="11"/>
        <color indexed="8"/>
        <rFont val="바탕"/>
        <family val="1"/>
      </rPr>
      <t>쌀보리</t>
    </r>
    <r>
      <rPr>
        <sz val="11"/>
        <color indexed="8"/>
        <rFont val="Times New Roman"/>
        <family val="1"/>
      </rPr>
      <t xml:space="preserve">    Naked Barley</t>
    </r>
  </si>
  <si>
    <r>
      <rPr>
        <sz val="11"/>
        <color indexed="8"/>
        <rFont val="바탕"/>
        <family val="1"/>
      </rPr>
      <t>밀</t>
    </r>
    <r>
      <rPr>
        <sz val="11"/>
        <color indexed="8"/>
        <rFont val="Times New Roman"/>
        <family val="1"/>
      </rPr>
      <t xml:space="preserve">       Wheat</t>
    </r>
  </si>
  <si>
    <r>
      <rPr>
        <sz val="11"/>
        <color indexed="8"/>
        <rFont val="바탕"/>
        <family val="1"/>
      </rPr>
      <t>맥주보리</t>
    </r>
    <r>
      <rPr>
        <sz val="11"/>
        <color indexed="8"/>
        <rFont val="Times New Roman"/>
        <family val="1"/>
      </rPr>
      <t xml:space="preserve">      Beer  Barley</t>
    </r>
  </si>
  <si>
    <t>연    별</t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</si>
  <si>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   Total</t>
    </r>
  </si>
  <si>
    <r>
      <rPr>
        <sz val="9"/>
        <color indexed="8"/>
        <rFont val="바탕"/>
        <family val="1"/>
      </rPr>
      <t>옥수수</t>
    </r>
    <r>
      <rPr>
        <sz val="9"/>
        <color indexed="8"/>
        <rFont val="Times New Roman"/>
        <family val="1"/>
      </rPr>
      <t xml:space="preserve">      Corn</t>
    </r>
  </si>
  <si>
    <r>
      <rPr>
        <sz val="9"/>
        <color indexed="8"/>
        <rFont val="바탕"/>
        <family val="1"/>
      </rPr>
      <t>메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밀</t>
    </r>
    <r>
      <rPr>
        <sz val="9"/>
        <color indexed="8"/>
        <rFont val="Times New Roman"/>
        <family val="1"/>
      </rPr>
      <t xml:space="preserve">       Buck wheat</t>
    </r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</si>
  <si>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타</t>
    </r>
    <r>
      <rPr>
        <sz val="9"/>
        <color indexed="8"/>
        <rFont val="Times New Roman"/>
        <family val="1"/>
      </rPr>
      <t xml:space="preserve">      Other Miscellaneous grains</t>
    </r>
  </si>
  <si>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적</t>
    </r>
  </si>
  <si>
    <r>
      <rPr>
        <sz val="9"/>
        <color indexed="8"/>
        <rFont val="바탕"/>
        <family val="1"/>
      </rPr>
      <t>생산량</t>
    </r>
  </si>
  <si>
    <r>
      <rPr>
        <sz val="9"/>
        <color indexed="8"/>
        <rFont val="바탕"/>
        <family val="1"/>
      </rPr>
      <t>생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량</t>
    </r>
  </si>
  <si>
    <r>
      <rPr>
        <sz val="9"/>
        <color indexed="8"/>
        <rFont val="바탕"/>
        <family val="1"/>
      </rPr>
      <t>㎏</t>
    </r>
    <r>
      <rPr>
        <sz val="9"/>
        <color indexed="8"/>
        <rFont val="Times New Roman"/>
        <family val="1"/>
      </rPr>
      <t>/10a</t>
    </r>
  </si>
  <si>
    <t>6-4. Pulse</t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</si>
  <si>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     Total</t>
    </r>
  </si>
  <si>
    <r>
      <rPr>
        <sz val="9"/>
        <color indexed="8"/>
        <rFont val="바탕"/>
        <family val="1"/>
      </rPr>
      <t>콩</t>
    </r>
    <r>
      <rPr>
        <sz val="9"/>
        <color indexed="8"/>
        <rFont val="Times New Roman"/>
        <family val="1"/>
      </rPr>
      <t xml:space="preserve">      Soy  beans</t>
    </r>
  </si>
  <si>
    <r>
      <rPr>
        <sz val="9"/>
        <color indexed="8"/>
        <rFont val="바탕"/>
        <family val="1"/>
      </rPr>
      <t>팥</t>
    </r>
    <r>
      <rPr>
        <sz val="9"/>
        <color indexed="8"/>
        <rFont val="Times New Roman"/>
        <family val="1"/>
      </rPr>
      <t xml:space="preserve">      Red  beans</t>
    </r>
  </si>
  <si>
    <r>
      <rPr>
        <sz val="9"/>
        <color indexed="8"/>
        <rFont val="바탕"/>
        <family val="1"/>
      </rPr>
      <t>녹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두</t>
    </r>
    <r>
      <rPr>
        <sz val="9"/>
        <color indexed="8"/>
        <rFont val="Times New Roman"/>
        <family val="1"/>
      </rPr>
      <t xml:space="preserve">       Green  beans</t>
    </r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</si>
  <si>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타</t>
    </r>
    <r>
      <rPr>
        <sz val="9"/>
        <color indexed="8"/>
        <rFont val="Times New Roman"/>
        <family val="1"/>
      </rPr>
      <t xml:space="preserve">          Other Pulses</t>
    </r>
  </si>
  <si>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적</t>
    </r>
  </si>
  <si>
    <t xml:space="preserve">  Production</t>
  </si>
  <si>
    <t>㎏/10a</t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</si>
  <si>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          Total</t>
    </r>
  </si>
  <si>
    <r>
      <rPr>
        <sz val="9"/>
        <color indexed="8"/>
        <rFont val="바탕"/>
        <family val="1"/>
      </rPr>
      <t>고구마</t>
    </r>
    <r>
      <rPr>
        <sz val="9"/>
        <color indexed="8"/>
        <rFont val="Times New Roman"/>
        <family val="1"/>
      </rPr>
      <t xml:space="preserve">        Sweet potatoes</t>
    </r>
  </si>
  <si>
    <r>
      <rPr>
        <sz val="9"/>
        <color indexed="8"/>
        <rFont val="바탕"/>
        <family val="1"/>
      </rPr>
      <t>감</t>
    </r>
    <r>
      <rPr>
        <sz val="9"/>
        <color indexed="8"/>
        <rFont val="Times New Roman"/>
        <family val="1"/>
      </rPr>
      <t xml:space="preserve">        </t>
    </r>
    <r>
      <rPr>
        <sz val="9"/>
        <color indexed="8"/>
        <rFont val="바탕"/>
        <family val="1"/>
      </rPr>
      <t>자</t>
    </r>
    <r>
      <rPr>
        <sz val="9"/>
        <color indexed="8"/>
        <rFont val="Times New Roman"/>
        <family val="1"/>
      </rPr>
      <t xml:space="preserve">            White  potatoes</t>
    </r>
  </si>
  <si>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적</t>
    </r>
  </si>
  <si>
    <r>
      <rPr>
        <sz val="9"/>
        <color indexed="8"/>
        <rFont val="바탕"/>
        <family val="1"/>
      </rPr>
      <t>생산량</t>
    </r>
    <r>
      <rPr>
        <sz val="9"/>
        <color indexed="8"/>
        <rFont val="Times New Roman"/>
        <family val="1"/>
      </rPr>
      <t xml:space="preserve">  </t>
    </r>
  </si>
  <si>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적</t>
    </r>
  </si>
  <si>
    <r>
      <rPr>
        <sz val="9"/>
        <color indexed="8"/>
        <rFont val="바탕"/>
        <family val="1"/>
      </rPr>
      <t>생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량</t>
    </r>
  </si>
  <si>
    <r>
      <rPr>
        <sz val="9"/>
        <color indexed="8"/>
        <rFont val="바탕"/>
        <family val="1"/>
      </rPr>
      <t>생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량</t>
    </r>
  </si>
  <si>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박</t>
    </r>
    <r>
      <rPr>
        <sz val="9"/>
        <color indexed="8"/>
        <rFont val="Times New Roman"/>
        <family val="1"/>
      </rPr>
      <t xml:space="preserve">    Water melon</t>
    </r>
  </si>
  <si>
    <r>
      <rPr>
        <sz val="9"/>
        <color indexed="8"/>
        <rFont val="바탕"/>
        <family val="1"/>
      </rPr>
      <t>참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외</t>
    </r>
    <r>
      <rPr>
        <sz val="9"/>
        <color indexed="8"/>
        <rFont val="Times New Roman"/>
        <family val="1"/>
      </rPr>
      <t xml:space="preserve">    Sweat melon</t>
    </r>
  </si>
  <si>
    <r>
      <rPr>
        <sz val="9"/>
        <color indexed="8"/>
        <rFont val="바탕"/>
        <family val="1"/>
      </rPr>
      <t>호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박</t>
    </r>
    <r>
      <rPr>
        <sz val="9"/>
        <color indexed="8"/>
        <rFont val="Times New Roman"/>
        <family val="1"/>
      </rPr>
      <t xml:space="preserve">   Pumpkin</t>
    </r>
  </si>
  <si>
    <r>
      <rPr>
        <sz val="9"/>
        <color indexed="8"/>
        <rFont val="바탕"/>
        <family val="1"/>
      </rPr>
      <t>면적</t>
    </r>
  </si>
  <si>
    <t>Fruit-bearing Vegetables</t>
  </si>
  <si>
    <r>
      <rPr>
        <sz val="9"/>
        <color indexed="8"/>
        <rFont val="바탕"/>
        <family val="1"/>
      </rPr>
      <t>엽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채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류</t>
    </r>
  </si>
  <si>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적</t>
    </r>
  </si>
  <si>
    <t xml:space="preserve">Year </t>
  </si>
  <si>
    <r>
      <rPr>
        <sz val="9"/>
        <color indexed="8"/>
        <rFont val="바탕"/>
        <family val="1"/>
      </rPr>
      <t>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류</t>
    </r>
    <r>
      <rPr>
        <sz val="9"/>
        <color indexed="8"/>
        <rFont val="Times New Roman"/>
        <family val="1"/>
      </rPr>
      <t xml:space="preserve">   </t>
    </r>
  </si>
  <si>
    <r>
      <rPr>
        <sz val="9"/>
        <color indexed="8"/>
        <rFont val="바탕"/>
        <family val="1"/>
      </rPr>
      <t>당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근</t>
    </r>
    <r>
      <rPr>
        <sz val="9"/>
        <color indexed="8"/>
        <rFont val="Times New Roman"/>
        <family val="1"/>
      </rPr>
      <t xml:space="preserve"> Carrot</t>
    </r>
  </si>
  <si>
    <t>Spice &amp; Culinary Vegetables</t>
  </si>
  <si>
    <t xml:space="preserve">Year </t>
  </si>
  <si>
    <t>7. Vegetable Production(4-3)</t>
  </si>
  <si>
    <t>7. Vegetable Production(4-1)</t>
  </si>
  <si>
    <t>7. Vegetable Production(4-2)</t>
  </si>
  <si>
    <t>7. Vegetable Production(4-4)</t>
  </si>
  <si>
    <r>
      <rPr>
        <sz val="9"/>
        <color indexed="8"/>
        <rFont val="바탕"/>
        <family val="1"/>
      </rPr>
      <t>과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류</t>
    </r>
  </si>
  <si>
    <r>
      <rPr>
        <sz val="9"/>
        <color indexed="8"/>
        <rFont val="바탕"/>
        <family val="1"/>
      </rPr>
      <t>조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미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채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소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류</t>
    </r>
  </si>
  <si>
    <r>
      <rPr>
        <sz val="9"/>
        <color indexed="8"/>
        <rFont val="바탕"/>
        <family val="1"/>
      </rPr>
      <t>딸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  Strawberies   </t>
    </r>
  </si>
  <si>
    <r>
      <rPr>
        <sz val="9"/>
        <color indexed="8"/>
        <rFont val="바탕"/>
        <family val="1"/>
      </rPr>
      <t>오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이</t>
    </r>
    <r>
      <rPr>
        <sz val="9"/>
        <color indexed="8"/>
        <rFont val="Times New Roman"/>
        <family val="1"/>
      </rPr>
      <t xml:space="preserve">   Cucumber</t>
    </r>
  </si>
  <si>
    <r>
      <rPr>
        <sz val="9"/>
        <color indexed="8"/>
        <rFont val="바탕"/>
        <family val="1"/>
      </rPr>
      <t>무</t>
    </r>
    <r>
      <rPr>
        <sz val="9"/>
        <color indexed="8"/>
        <rFont val="Times New Roman"/>
        <family val="1"/>
      </rPr>
      <t xml:space="preserve">   White Radish</t>
    </r>
  </si>
  <si>
    <r>
      <rPr>
        <sz val="9"/>
        <color indexed="8"/>
        <rFont val="바탕"/>
        <family val="1"/>
      </rPr>
      <t>고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추</t>
    </r>
    <r>
      <rPr>
        <sz val="9"/>
        <color indexed="8"/>
        <rFont val="Times New Roman"/>
        <family val="1"/>
      </rPr>
      <t xml:space="preserve">     Red pepper</t>
    </r>
  </si>
  <si>
    <r>
      <rPr>
        <sz val="9"/>
        <color indexed="8"/>
        <rFont val="바탕"/>
        <family val="1"/>
      </rPr>
      <t>파</t>
    </r>
    <r>
      <rPr>
        <sz val="9"/>
        <color indexed="8"/>
        <rFont val="Times New Roman"/>
        <family val="1"/>
      </rPr>
      <t xml:space="preserve">  Green onions</t>
    </r>
  </si>
  <si>
    <t>연    별</t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</si>
  <si>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타</t>
    </r>
    <r>
      <rPr>
        <sz val="9"/>
        <color indexed="8"/>
        <rFont val="Times New Roman"/>
        <family val="1"/>
      </rPr>
      <t xml:space="preserve">   Others</t>
    </r>
  </si>
  <si>
    <r>
      <rPr>
        <sz val="9"/>
        <color indexed="8"/>
        <rFont val="바탕"/>
        <family val="1"/>
      </rPr>
      <t>토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토</t>
    </r>
    <r>
      <rPr>
        <sz val="9"/>
        <color indexed="8"/>
        <rFont val="Times New Roman"/>
        <family val="1"/>
      </rPr>
      <t xml:space="preserve">  Tomatoes</t>
    </r>
  </si>
  <si>
    <r>
      <rPr>
        <sz val="9"/>
        <color indexed="8"/>
        <rFont val="바탕"/>
        <family val="1"/>
      </rPr>
      <t>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추</t>
    </r>
    <r>
      <rPr>
        <sz val="9"/>
        <color indexed="8"/>
        <rFont val="Times New Roman"/>
        <family val="1"/>
      </rPr>
      <t xml:space="preserve">   Chinese Cabbages</t>
    </r>
  </si>
  <si>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치</t>
    </r>
    <r>
      <rPr>
        <sz val="9"/>
        <color indexed="8"/>
        <rFont val="Times New Roman"/>
        <family val="1"/>
      </rPr>
      <t xml:space="preserve">    Spinach</t>
    </r>
  </si>
  <si>
    <r>
      <rPr>
        <sz val="9"/>
        <color indexed="8"/>
        <rFont val="바탕"/>
        <family val="1"/>
      </rPr>
      <t>상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추</t>
    </r>
    <r>
      <rPr>
        <sz val="9"/>
        <color indexed="8"/>
        <rFont val="Times New Roman"/>
        <family val="1"/>
      </rPr>
      <t xml:space="preserve">  Lettuces  </t>
    </r>
  </si>
  <si>
    <r>
      <rPr>
        <sz val="9"/>
        <color indexed="8"/>
        <rFont val="바탕"/>
        <family val="1"/>
      </rPr>
      <t>양배추</t>
    </r>
    <r>
      <rPr>
        <sz val="9"/>
        <color indexed="8"/>
        <rFont val="Times New Roman"/>
        <family val="1"/>
      </rPr>
      <t xml:space="preserve">   Cabbages</t>
    </r>
  </si>
  <si>
    <r>
      <rPr>
        <sz val="9"/>
        <color indexed="8"/>
        <rFont val="바탕"/>
        <family val="1"/>
      </rPr>
      <t>양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파</t>
    </r>
    <r>
      <rPr>
        <sz val="9"/>
        <color indexed="8"/>
        <rFont val="Times New Roman"/>
        <family val="1"/>
      </rPr>
      <t xml:space="preserve">     Onions</t>
    </r>
  </si>
  <si>
    <r>
      <rPr>
        <sz val="9"/>
        <color indexed="8"/>
        <rFont val="바탕"/>
        <family val="1"/>
      </rPr>
      <t>생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강</t>
    </r>
    <r>
      <rPr>
        <sz val="9"/>
        <color indexed="8"/>
        <rFont val="Times New Roman"/>
        <family val="1"/>
      </rPr>
      <t xml:space="preserve">    Gingers</t>
    </r>
  </si>
  <si>
    <r>
      <rPr>
        <sz val="9"/>
        <color indexed="8"/>
        <rFont val="바탕"/>
        <family val="1"/>
      </rPr>
      <t>마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늘</t>
    </r>
    <r>
      <rPr>
        <sz val="9"/>
        <color indexed="8"/>
        <rFont val="Times New Roman"/>
        <family val="1"/>
      </rPr>
      <t xml:space="preserve">    Garlics</t>
    </r>
  </si>
  <si>
    <r>
      <rPr>
        <sz val="9"/>
        <color indexed="8"/>
        <rFont val="바탕"/>
        <family val="1"/>
      </rPr>
      <t>가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지</t>
    </r>
    <r>
      <rPr>
        <sz val="9"/>
        <color indexed="8"/>
        <rFont val="Times New Roman"/>
        <family val="1"/>
      </rPr>
      <t xml:space="preserve">   Eggplant</t>
    </r>
  </si>
  <si>
    <r>
      <rPr>
        <sz val="9"/>
        <color indexed="8"/>
        <rFont val="바탕"/>
        <family val="1"/>
      </rPr>
      <t>풋고추</t>
    </r>
    <r>
      <rPr>
        <sz val="9"/>
        <color indexed="8"/>
        <rFont val="Times New Roman"/>
        <family val="1"/>
      </rPr>
      <t xml:space="preserve">  Green peppers</t>
    </r>
  </si>
  <si>
    <t xml:space="preserve"> Perilla Seeds</t>
  </si>
  <si>
    <t>Groundnuts</t>
  </si>
  <si>
    <r>
      <rPr>
        <sz val="11"/>
        <color indexed="8"/>
        <rFont val="바탕"/>
        <family val="1"/>
      </rPr>
      <t>참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깨</t>
    </r>
  </si>
  <si>
    <r>
      <rPr>
        <sz val="11"/>
        <color indexed="8"/>
        <rFont val="바탕"/>
        <family val="1"/>
      </rPr>
      <t>들</t>
    </r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바탕"/>
        <family val="1"/>
      </rPr>
      <t>깨</t>
    </r>
  </si>
  <si>
    <r>
      <rPr>
        <sz val="11"/>
        <color indexed="8"/>
        <rFont val="바탕"/>
        <family val="1"/>
      </rPr>
      <t>땅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콩</t>
    </r>
  </si>
  <si>
    <r>
      <rPr>
        <sz val="11"/>
        <color indexed="8"/>
        <rFont val="바탕"/>
        <family val="1"/>
      </rPr>
      <t>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작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물</t>
    </r>
  </si>
  <si>
    <r>
      <rPr>
        <sz val="11"/>
        <color indexed="8"/>
        <rFont val="바탕"/>
        <family val="1"/>
      </rPr>
      <t>약용작물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</si>
  <si>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</si>
  <si>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</si>
  <si>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생산량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</si>
  <si>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</si>
  <si>
    <t>연    별</t>
  </si>
  <si>
    <r>
      <rPr>
        <sz val="9"/>
        <color indexed="8"/>
        <rFont val="바탕"/>
        <family val="1"/>
      </rPr>
      <t>재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적</t>
    </r>
  </si>
  <si>
    <r>
      <rPr>
        <sz val="9"/>
        <color indexed="8"/>
        <rFont val="바탕"/>
        <family val="1"/>
      </rPr>
      <t>호당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면적</t>
    </r>
    <r>
      <rPr>
        <sz val="9"/>
        <color indexed="8"/>
        <rFont val="Times New Roman"/>
        <family val="1"/>
      </rPr>
      <t>(a)
Area</t>
    </r>
  </si>
  <si>
    <r>
      <rPr>
        <sz val="9"/>
        <color indexed="8"/>
        <rFont val="바탕"/>
        <family val="1"/>
      </rPr>
      <t>농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가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호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</si>
  <si>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바탕"/>
        <family val="1"/>
      </rPr>
      <t>재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적</t>
    </r>
    <r>
      <rPr>
        <sz val="9"/>
        <color indexed="8"/>
        <rFont val="Times New Roman"/>
        <family val="1"/>
      </rPr>
      <t>(ha)</t>
    </r>
  </si>
  <si>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적</t>
    </r>
    <r>
      <rPr>
        <sz val="9"/>
        <color indexed="8"/>
        <rFont val="Times New Roman"/>
        <family val="1"/>
      </rPr>
      <t>(ha)</t>
    </r>
  </si>
  <si>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량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톤</t>
    </r>
    <r>
      <rPr>
        <sz val="9"/>
        <color indexed="8"/>
        <rFont val="Times New Roman"/>
        <family val="1"/>
      </rPr>
      <t>)</t>
    </r>
  </si>
  <si>
    <t>10. Fruit Production(2-1)</t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</si>
  <si>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 Total</t>
    </r>
  </si>
  <si>
    <r>
      <rPr>
        <sz val="9"/>
        <color indexed="8"/>
        <rFont val="바탕"/>
        <family val="1"/>
      </rPr>
      <t>사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과</t>
    </r>
    <r>
      <rPr>
        <sz val="9"/>
        <color indexed="8"/>
        <rFont val="Times New Roman"/>
        <family val="1"/>
      </rPr>
      <t xml:space="preserve">    Apples</t>
    </r>
  </si>
  <si>
    <r>
      <rPr>
        <sz val="9"/>
        <color indexed="8"/>
        <rFont val="바탕"/>
        <family val="1"/>
      </rPr>
      <t>배</t>
    </r>
    <r>
      <rPr>
        <sz val="9"/>
        <color indexed="8"/>
        <rFont val="Times New Roman"/>
        <family val="1"/>
      </rPr>
      <t xml:space="preserve">      Pears</t>
    </r>
  </si>
  <si>
    <r>
      <rPr>
        <sz val="9"/>
        <color indexed="8"/>
        <rFont val="바탕"/>
        <family val="1"/>
      </rPr>
      <t>복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숭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아</t>
    </r>
    <r>
      <rPr>
        <sz val="9"/>
        <color indexed="8"/>
        <rFont val="Times New Roman"/>
        <family val="1"/>
      </rPr>
      <t xml:space="preserve">     Peaches</t>
    </r>
  </si>
  <si>
    <r>
      <rPr>
        <sz val="9"/>
        <color indexed="8"/>
        <rFont val="바탕"/>
        <family val="1"/>
      </rPr>
      <t>포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   Grapes</t>
    </r>
  </si>
  <si>
    <r>
      <rPr>
        <sz val="9"/>
        <color indexed="8"/>
        <rFont val="바탕"/>
        <family val="1"/>
      </rPr>
      <t>자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두</t>
    </r>
    <r>
      <rPr>
        <sz val="9"/>
        <color indexed="8"/>
        <rFont val="Times New Roman"/>
        <family val="1"/>
      </rPr>
      <t xml:space="preserve">      Plums</t>
    </r>
  </si>
  <si>
    <r>
      <rPr>
        <sz val="9"/>
        <color indexed="8"/>
        <rFont val="바탕"/>
        <family val="1"/>
      </rPr>
      <t>감</t>
    </r>
    <r>
      <rPr>
        <sz val="9"/>
        <color indexed="8"/>
        <rFont val="Times New Roman"/>
        <family val="1"/>
      </rPr>
      <t xml:space="preserve">    Persimmons</t>
    </r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</si>
  <si>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타</t>
    </r>
    <r>
      <rPr>
        <sz val="9"/>
        <color indexed="8"/>
        <rFont val="Times New Roman"/>
        <family val="1"/>
      </rPr>
      <t xml:space="preserve">    Others</t>
    </r>
  </si>
  <si>
    <t>10. Fruit Production(2-2)</t>
  </si>
  <si>
    <t>11. Agricultural Cooperatives</t>
  </si>
  <si>
    <t>연    별</t>
  </si>
  <si>
    <t>Sales</t>
  </si>
  <si>
    <t>Purchasing</t>
  </si>
  <si>
    <t>Insurance</t>
  </si>
  <si>
    <t xml:space="preserve">Savings </t>
  </si>
  <si>
    <t>deposit</t>
  </si>
  <si>
    <t xml:space="preserve">  deposit</t>
  </si>
  <si>
    <t>Eup, Myeon
&amp; Dong</t>
  </si>
  <si>
    <r>
      <rPr>
        <sz val="9"/>
        <color indexed="8"/>
        <rFont val="바탕"/>
        <family val="1"/>
      </rPr>
      <t>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수</t>
    </r>
  </si>
  <si>
    <r>
      <rPr>
        <sz val="9"/>
        <color indexed="8"/>
        <rFont val="바탕"/>
        <family val="1"/>
      </rPr>
      <t>조합원수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</si>
  <si>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바탕"/>
        <family val="1"/>
      </rPr>
      <t>직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원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수</t>
    </r>
  </si>
  <si>
    <r>
      <rPr>
        <sz val="9"/>
        <color indexed="8"/>
        <rFont val="바탕"/>
        <family val="1"/>
      </rPr>
      <t>주요경제사업실적</t>
    </r>
  </si>
  <si>
    <r>
      <rPr>
        <sz val="9"/>
        <color indexed="8"/>
        <rFont val="바탕"/>
        <family val="1"/>
      </rPr>
      <t>읍면동별</t>
    </r>
  </si>
  <si>
    <r>
      <rPr>
        <sz val="9"/>
        <color indexed="8"/>
        <rFont val="바탕"/>
        <family val="1"/>
      </rPr>
      <t>판매</t>
    </r>
  </si>
  <si>
    <r>
      <rPr>
        <sz val="9"/>
        <color indexed="8"/>
        <rFont val="바탕"/>
        <family val="1"/>
      </rPr>
      <t>구매</t>
    </r>
  </si>
  <si>
    <r>
      <rPr>
        <sz val="9"/>
        <color indexed="8"/>
        <rFont val="바탕"/>
        <family val="1"/>
      </rPr>
      <t>가공</t>
    </r>
  </si>
  <si>
    <r>
      <rPr>
        <sz val="9"/>
        <color indexed="8"/>
        <rFont val="바탕"/>
        <family val="1"/>
      </rPr>
      <t>창고</t>
    </r>
  </si>
  <si>
    <r>
      <rPr>
        <sz val="9"/>
        <color indexed="8"/>
        <rFont val="바탕"/>
        <family val="1"/>
      </rPr>
      <t>운송</t>
    </r>
  </si>
  <si>
    <r>
      <rPr>
        <sz val="9"/>
        <color indexed="8"/>
        <rFont val="바탕"/>
        <family val="1"/>
      </rPr>
      <t>이용기타</t>
    </r>
  </si>
  <si>
    <r>
      <rPr>
        <sz val="9"/>
        <color indexed="8"/>
        <rFont val="바탕"/>
        <family val="1"/>
      </rPr>
      <t>금융자금</t>
    </r>
  </si>
  <si>
    <r>
      <rPr>
        <sz val="9"/>
        <color indexed="8"/>
        <rFont val="바탕"/>
        <family val="1"/>
      </rPr>
      <t>정책자금</t>
    </r>
  </si>
  <si>
    <r>
      <rPr>
        <sz val="9"/>
        <color indexed="8"/>
        <rFont val="바탕"/>
        <family val="1"/>
      </rPr>
      <t>저축성예금</t>
    </r>
  </si>
  <si>
    <r>
      <rPr>
        <sz val="9"/>
        <color indexed="8"/>
        <rFont val="바탕"/>
        <family val="1"/>
      </rPr>
      <t>요구불예금</t>
    </r>
  </si>
  <si>
    <r>
      <t xml:space="preserve">12. </t>
    </r>
    <r>
      <rPr>
        <b/>
        <sz val="18"/>
        <rFont val="바탕"/>
        <family val="1"/>
      </rPr>
      <t>농업기계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보유현황</t>
    </r>
  </si>
  <si>
    <t>농용트렉터</t>
  </si>
  <si>
    <t>Tractor</t>
  </si>
  <si>
    <t>Controller</t>
  </si>
  <si>
    <t>관리기</t>
  </si>
  <si>
    <t>Taking</t>
  </si>
  <si>
    <t>Combine</t>
  </si>
  <si>
    <r>
      <rPr>
        <sz val="9"/>
        <color indexed="8"/>
        <rFont val="바탕"/>
        <family val="1"/>
      </rPr>
      <t>총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계
</t>
    </r>
    <r>
      <rPr>
        <sz val="9"/>
        <color indexed="8"/>
        <rFont val="Times New Roman"/>
        <family val="1"/>
      </rPr>
      <t>Total</t>
    </r>
  </si>
  <si>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력
경운기
</t>
    </r>
    <r>
      <rPr>
        <sz val="6"/>
        <color indexed="8"/>
        <rFont val="Times New Roman"/>
        <family val="1"/>
      </rPr>
      <t>Power tiller</t>
    </r>
  </si>
  <si>
    <r>
      <rPr>
        <sz val="9"/>
        <color indexed="8"/>
        <rFont val="바탕"/>
        <family val="1"/>
      </rPr>
      <t>스피드</t>
    </r>
  </si>
  <si>
    <r>
      <rPr>
        <sz val="9"/>
        <color indexed="8"/>
        <rFont val="바탕"/>
        <family val="1"/>
      </rPr>
      <t>동력이앙기</t>
    </r>
  </si>
  <si>
    <r>
      <rPr>
        <sz val="9"/>
        <color indexed="8"/>
        <rFont val="바탕"/>
        <family val="1"/>
      </rPr>
      <t>콤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바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인</t>
    </r>
  </si>
  <si>
    <r>
      <rPr>
        <sz val="9"/>
        <color indexed="8"/>
        <rFont val="바탕"/>
        <family val="1"/>
      </rPr>
      <t>곡물</t>
    </r>
  </si>
  <si>
    <r>
      <rPr>
        <sz val="9"/>
        <color indexed="8"/>
        <rFont val="바탕"/>
        <family val="1"/>
      </rPr>
      <t>농산물</t>
    </r>
  </si>
  <si>
    <r>
      <rPr>
        <sz val="9"/>
        <color indexed="8"/>
        <rFont val="바탕"/>
        <family val="1"/>
      </rPr>
      <t>스프레이어</t>
    </r>
  </si>
  <si>
    <r>
      <rPr>
        <sz val="9"/>
        <color indexed="8"/>
        <rFont val="바탕"/>
        <family val="1"/>
      </rPr>
      <t>건조기</t>
    </r>
  </si>
  <si>
    <r>
      <rPr>
        <sz val="9"/>
        <color indexed="8"/>
        <rFont val="바탕"/>
        <family val="1"/>
      </rPr>
      <t>소형</t>
    </r>
  </si>
  <si>
    <r>
      <rPr>
        <sz val="9"/>
        <color indexed="8"/>
        <rFont val="바탕"/>
        <family val="1"/>
      </rPr>
      <t>중형</t>
    </r>
  </si>
  <si>
    <r>
      <rPr>
        <sz val="9"/>
        <color indexed="8"/>
        <rFont val="바탕"/>
        <family val="1"/>
      </rPr>
      <t>대형</t>
    </r>
  </si>
  <si>
    <r>
      <t>(SS</t>
    </r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>) Speed</t>
    </r>
  </si>
  <si>
    <r>
      <rPr>
        <sz val="9"/>
        <color indexed="8"/>
        <rFont val="바탕"/>
        <family val="1"/>
      </rPr>
      <t>보행형</t>
    </r>
  </si>
  <si>
    <r>
      <rPr>
        <sz val="9"/>
        <color indexed="8"/>
        <rFont val="바탕"/>
        <family val="1"/>
      </rPr>
      <t>승용형</t>
    </r>
  </si>
  <si>
    <r>
      <t>3</t>
    </r>
    <r>
      <rPr>
        <sz val="9"/>
        <color indexed="8"/>
        <rFont val="바탕"/>
        <family val="1"/>
      </rPr>
      <t>조이하</t>
    </r>
  </si>
  <si>
    <r>
      <t>4</t>
    </r>
    <r>
      <rPr>
        <sz val="9"/>
        <color indexed="8"/>
        <rFont val="바탕"/>
        <family val="1"/>
      </rPr>
      <t>조</t>
    </r>
  </si>
  <si>
    <r>
      <t>5</t>
    </r>
    <r>
      <rPr>
        <sz val="9"/>
        <color indexed="8"/>
        <rFont val="바탕"/>
        <family val="1"/>
      </rPr>
      <t>조이상</t>
    </r>
  </si>
  <si>
    <r>
      <rPr>
        <sz val="9"/>
        <color indexed="8"/>
        <rFont val="바탕"/>
        <family val="1"/>
      </rPr>
      <t>웅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읍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</si>
  <si>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</si>
  <si>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교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</si>
  <si>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오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</si>
  <si>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북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</si>
  <si>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청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소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</si>
  <si>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청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</si>
  <si>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남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</si>
  <si>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</si>
  <si>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미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</si>
  <si>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성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</si>
  <si>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</si>
  <si>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</si>
  <si>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3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</si>
  <si>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4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</si>
  <si>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5 </t>
    </r>
    <r>
      <rPr>
        <sz val="9"/>
        <color indexed="8"/>
        <rFont val="바탕"/>
        <family val="1"/>
      </rPr>
      <t>동</t>
    </r>
  </si>
  <si>
    <t>Pigs</t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</si>
  <si>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가구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마리</t>
    </r>
  </si>
  <si>
    <t>Unit : households, head</t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</si>
  <si>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가구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마리</t>
    </r>
  </si>
  <si>
    <t>Geese</t>
  </si>
  <si>
    <t>Beehives</t>
  </si>
  <si>
    <t>Unit : households, head</t>
  </si>
  <si>
    <t>연    별</t>
  </si>
  <si>
    <r>
      <rPr>
        <sz val="11"/>
        <color indexed="8"/>
        <rFont val="바탕"/>
        <family val="1"/>
      </rPr>
      <t>한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육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우</t>
    </r>
    <r>
      <rPr>
        <vertAlign val="superscript"/>
        <sz val="11"/>
        <color indexed="8"/>
        <rFont val="Times New Roman"/>
        <family val="1"/>
      </rPr>
      <t xml:space="preserve"> 1)</t>
    </r>
  </si>
  <si>
    <r>
      <rPr>
        <sz val="11"/>
        <color indexed="8"/>
        <rFont val="바탕"/>
        <family val="1"/>
      </rPr>
      <t>젖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</si>
  <si>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닭</t>
    </r>
    <r>
      <rPr>
        <vertAlign val="superscript"/>
        <sz val="11"/>
        <color indexed="8"/>
        <rFont val="Times New Roman"/>
        <family val="1"/>
      </rPr>
      <t>1)2)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</si>
  <si>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리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</si>
  <si>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양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</si>
  <si>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슴</t>
    </r>
  </si>
  <si>
    <r>
      <rPr>
        <sz val="11"/>
        <color indexed="8"/>
        <rFont val="바탕"/>
        <family val="1"/>
      </rPr>
      <t>토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끼</t>
    </r>
  </si>
  <si>
    <r>
      <rPr>
        <sz val="11"/>
        <color indexed="8"/>
        <rFont val="바탕"/>
        <family val="1"/>
      </rPr>
      <t>개</t>
    </r>
  </si>
  <si>
    <r>
      <rPr>
        <sz val="11"/>
        <color indexed="8"/>
        <rFont val="바탕"/>
        <family val="1"/>
      </rPr>
      <t>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조</t>
    </r>
  </si>
  <si>
    <r>
      <rPr>
        <sz val="11"/>
        <color indexed="8"/>
        <rFont val="바탕"/>
        <family val="1"/>
      </rPr>
      <t>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위</t>
    </r>
  </si>
  <si>
    <r>
      <rPr>
        <sz val="11"/>
        <color indexed="8"/>
        <rFont val="바탕"/>
        <family val="1"/>
      </rPr>
      <t>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벌</t>
    </r>
  </si>
  <si>
    <r>
      <rPr>
        <sz val="11"/>
        <color indexed="8"/>
        <rFont val="바탕"/>
        <family val="1"/>
      </rPr>
      <t>사육가구</t>
    </r>
  </si>
  <si>
    <r>
      <rPr>
        <sz val="11"/>
        <color indexed="8"/>
        <rFont val="바탕"/>
        <family val="1"/>
      </rPr>
      <t>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</si>
  <si>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사육가구</t>
    </r>
  </si>
  <si>
    <r>
      <rPr>
        <sz val="11"/>
        <color indexed="8"/>
        <rFont val="바탕"/>
        <family val="1"/>
      </rPr>
      <t>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</si>
  <si>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</si>
  <si>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</si>
  <si>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</si>
  <si>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</si>
  <si>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</si>
  <si>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</si>
  <si>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</si>
  <si>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</si>
  <si>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</si>
  <si>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</si>
  <si>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</si>
  <si>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</si>
  <si>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돼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</si>
  <si>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</si>
  <si>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</si>
  <si>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</si>
  <si>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사육가구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</si>
  <si>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</si>
  <si>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</si>
  <si>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</si>
  <si>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</si>
  <si>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</si>
  <si>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</si>
  <si>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</si>
  <si>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</si>
  <si>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</si>
  <si>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t>여</t>
  </si>
  <si>
    <t>Female</t>
  </si>
  <si>
    <t>Source : Statistics Korea</t>
  </si>
  <si>
    <r>
      <rPr>
        <sz val="11"/>
        <color indexed="8"/>
        <rFont val="바탕"/>
        <family val="1"/>
      </rPr>
      <t>연도별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</si>
  <si>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</si>
  <si>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t>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- 14</t>
    </r>
    <r>
      <rPr>
        <sz val="11"/>
        <color indexed="8"/>
        <rFont val="바탕"/>
        <family val="1"/>
      </rPr>
      <t>세</t>
    </r>
  </si>
  <si>
    <r>
      <t>15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- 19</t>
    </r>
    <r>
      <rPr>
        <sz val="11"/>
        <color indexed="8"/>
        <rFont val="바탕"/>
        <family val="1"/>
      </rPr>
      <t>세</t>
    </r>
  </si>
  <si>
    <r>
      <t>20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- 29</t>
    </r>
    <r>
      <rPr>
        <sz val="11"/>
        <color indexed="8"/>
        <rFont val="바탕"/>
        <family val="1"/>
      </rPr>
      <t>세</t>
    </r>
  </si>
  <si>
    <r>
      <t>30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- 39</t>
    </r>
    <r>
      <rPr>
        <sz val="11"/>
        <color indexed="8"/>
        <rFont val="바탕"/>
        <family val="1"/>
      </rPr>
      <t>세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</si>
  <si>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</si>
  <si>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남</t>
    </r>
  </si>
  <si>
    <r>
      <t>40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- 49</t>
    </r>
    <r>
      <rPr>
        <sz val="11"/>
        <color indexed="8"/>
        <rFont val="바탕"/>
        <family val="1"/>
      </rPr>
      <t>세</t>
    </r>
  </si>
  <si>
    <r>
      <t>50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- 59</t>
    </r>
    <r>
      <rPr>
        <sz val="11"/>
        <color indexed="8"/>
        <rFont val="바탕"/>
        <family val="1"/>
      </rPr>
      <t>세</t>
    </r>
  </si>
  <si>
    <r>
      <t>60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- 64</t>
    </r>
    <r>
      <rPr>
        <sz val="11"/>
        <color indexed="8"/>
        <rFont val="바탕"/>
        <family val="1"/>
      </rPr>
      <t>세</t>
    </r>
  </si>
  <si>
    <r>
      <t>65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- 69</t>
    </r>
    <r>
      <rPr>
        <sz val="11"/>
        <color indexed="8"/>
        <rFont val="바탕"/>
        <family val="1"/>
      </rPr>
      <t>세</t>
    </r>
  </si>
  <si>
    <r>
      <t>70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이상
</t>
    </r>
    <r>
      <rPr>
        <sz val="11"/>
        <color indexed="8"/>
        <rFont val="Times New Roman"/>
        <family val="1"/>
      </rPr>
      <t>years old and over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</si>
  <si>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상위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생산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특용작물</t>
    </r>
    <r>
      <rPr>
        <sz val="9"/>
        <rFont val="Times New Roman"/>
        <family val="1"/>
      </rPr>
      <t xml:space="preserve"> 5</t>
    </r>
    <r>
      <rPr>
        <sz val="9"/>
        <rFont val="바탕"/>
        <family val="1"/>
      </rPr>
      <t>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선정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작성함</t>
    </r>
  </si>
  <si>
    <r>
      <t xml:space="preserve"> 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12</t>
    </r>
    <r>
      <rPr>
        <sz val="9"/>
        <rFont val="바탕"/>
        <family val="1"/>
      </rPr>
      <t>월</t>
    </r>
    <r>
      <rPr>
        <sz val="9"/>
        <rFont val="Times New Roman"/>
        <family val="1"/>
      </rPr>
      <t xml:space="preserve"> 1</t>
    </r>
    <r>
      <rPr>
        <sz val="9"/>
        <rFont val="바탕"/>
        <family val="1"/>
      </rPr>
      <t>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기준</t>
    </r>
    <r>
      <rPr>
        <sz val="9"/>
        <rFont val="Times New Roman"/>
        <family val="1"/>
      </rPr>
      <t xml:space="preserve"> </t>
    </r>
  </si>
  <si>
    <r>
      <t xml:space="preserve">        2) 2006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3</t>
    </r>
    <r>
      <rPr>
        <sz val="9"/>
        <rFont val="바탕"/>
        <family val="1"/>
      </rPr>
      <t>천수이상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사육농가대상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전수조사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자료임</t>
    </r>
  </si>
  <si>
    <t xml:space="preserve"> </t>
  </si>
  <si>
    <t>Source : Construction Dep.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</si>
  <si>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건설과</t>
    </r>
  </si>
  <si>
    <t>2019</t>
  </si>
  <si>
    <t>11,235㎥/일</t>
  </si>
  <si>
    <t>11,005㎥/일</t>
  </si>
  <si>
    <t>1,300㎥/일</t>
  </si>
  <si>
    <t>2,600㎥/일</t>
  </si>
  <si>
    <t>Year</t>
  </si>
  <si>
    <t>expenses by financing source</t>
  </si>
  <si>
    <t>Underground-water facilities</t>
  </si>
  <si>
    <t>Unit : number, thousand won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</si>
  <si>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개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천원</t>
    </r>
  </si>
  <si>
    <t xml:space="preserve">AGRICULTURE, FORESTRY AND FISHING   </t>
  </si>
  <si>
    <r>
      <t xml:space="preserve">6. </t>
    </r>
    <r>
      <rPr>
        <sz val="8"/>
        <rFont val="바탕"/>
        <family val="1"/>
      </rPr>
      <t>농림수산업</t>
    </r>
  </si>
  <si>
    <r>
      <t xml:space="preserve">13. </t>
    </r>
    <r>
      <rPr>
        <b/>
        <sz val="18"/>
        <rFont val="바탕"/>
        <family val="1"/>
      </rPr>
      <t>농업용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지하수</t>
    </r>
  </si>
  <si>
    <t>13. Agricultural Underground Water Development</t>
  </si>
  <si>
    <r>
      <rPr>
        <sz val="11"/>
        <color indexed="8"/>
        <rFont val="바탕"/>
        <family val="1"/>
      </rPr>
      <t>이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  (</t>
    </r>
    <r>
      <rPr>
        <sz val="11"/>
        <color indexed="8"/>
        <rFont val="바탕"/>
        <family val="1"/>
      </rPr>
      <t>비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</si>
  <si>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용수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개발량
</t>
    </r>
    <r>
      <rPr>
        <sz val="11"/>
        <color indexed="8"/>
        <rFont val="Times New Roman"/>
        <family val="1"/>
      </rPr>
      <t>Amount of water developed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</si>
  <si>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수
</t>
    </r>
    <r>
      <rPr>
        <sz val="11"/>
        <color indexed="8"/>
        <rFont val="Times New Roman"/>
        <family val="1"/>
      </rPr>
      <t>No. of drilled holes</t>
    </r>
  </si>
  <si>
    <r>
      <rPr>
        <sz val="11"/>
        <color indexed="8"/>
        <rFont val="바탕"/>
        <family val="1"/>
      </rPr>
      <t>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비</t>
    </r>
    <r>
      <rPr>
        <sz val="11"/>
        <color indexed="8"/>
        <rFont val="Times New Roman"/>
        <family val="1"/>
      </rPr>
      <t xml:space="preserve">     Business</t>
    </r>
  </si>
  <si>
    <r>
      <rPr>
        <sz val="11"/>
        <color indexed="8"/>
        <rFont val="바탕"/>
        <family val="1"/>
      </rPr>
      <t>국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 xml:space="preserve">비
</t>
    </r>
    <r>
      <rPr>
        <sz val="11"/>
        <color indexed="8"/>
        <rFont val="Times New Roman"/>
        <family val="1"/>
      </rPr>
      <t>National gov't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</si>
  <si>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비
</t>
    </r>
    <r>
      <rPr>
        <sz val="11"/>
        <color indexed="8"/>
        <rFont val="Times New Roman"/>
        <family val="1"/>
      </rPr>
      <t>Local gov't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</si>
  <si>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</si>
  <si>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  Well drilling</t>
    </r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</si>
  <si>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투자액
</t>
    </r>
    <r>
      <rPr>
        <sz val="11"/>
        <color indexed="8"/>
        <rFont val="Times New Roman"/>
        <family val="1"/>
      </rPr>
      <t>Gross amount invested</t>
    </r>
  </si>
  <si>
    <r>
      <rPr>
        <sz val="11"/>
        <color indexed="8"/>
        <rFont val="바탕"/>
        <family val="1"/>
      </rPr>
      <t>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액
</t>
    </r>
    <r>
      <rPr>
        <sz val="11"/>
        <color indexed="8"/>
        <rFont val="Times New Roman"/>
        <family val="1"/>
      </rPr>
      <t>Invested amount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</si>
  <si>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
</t>
    </r>
    <r>
      <rPr>
        <sz val="11"/>
        <color indexed="8"/>
        <rFont val="Times New Roman"/>
        <family val="1"/>
      </rPr>
      <t>Number of areas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</si>
  <si>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 xml:space="preserve">민
</t>
    </r>
    <r>
      <rPr>
        <sz val="11"/>
        <color indexed="8"/>
        <rFont val="Times New Roman"/>
        <family val="1"/>
      </rPr>
      <t>Residents</t>
    </r>
  </si>
  <si>
    <r>
      <t xml:space="preserve">14. </t>
    </r>
    <r>
      <rPr>
        <b/>
        <sz val="18"/>
        <rFont val="바탕"/>
        <family val="1"/>
      </rPr>
      <t>가축사육</t>
    </r>
    <r>
      <rPr>
        <b/>
        <sz val="18"/>
        <rFont val="Times New Roman"/>
        <family val="1"/>
      </rPr>
      <t>(2-1)</t>
    </r>
  </si>
  <si>
    <t>14. Number of Livestock and Poultry and Livestock Farm(2-1)</t>
  </si>
  <si>
    <r>
      <t xml:space="preserve">14. </t>
    </r>
    <r>
      <rPr>
        <b/>
        <sz val="18"/>
        <rFont val="바탕"/>
        <family val="1"/>
      </rPr>
      <t>가축사육</t>
    </r>
    <r>
      <rPr>
        <b/>
        <sz val="18"/>
        <rFont val="Times New Roman"/>
        <family val="1"/>
      </rPr>
      <t>(2-2)</t>
    </r>
  </si>
  <si>
    <t>14. Number of Livestock and Poultry and Livestock Farm(2-2)</t>
  </si>
  <si>
    <t>주 : 통계표에 수록된 숫자는 추정과정의 반올림으로 인해 세목과 그 총계가 일치하지 않을 수 있음</t>
  </si>
  <si>
    <t>Note : 1) Based on Dec 1</t>
  </si>
  <si>
    <r>
      <t>370</t>
    </r>
    <r>
      <rPr>
        <b/>
        <sz val="11"/>
        <color indexed="8"/>
        <rFont val="바탕"/>
        <family val="1"/>
      </rPr>
      <t>㎥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바탕"/>
        <family val="1"/>
      </rPr>
      <t>일</t>
    </r>
  </si>
  <si>
    <t>자료 :「농림어업조사」, 「농림어업총조사(5,0년)」 통계청  농어업통계과</t>
  </si>
  <si>
    <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「농림어업조사」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「농림어업총조사</t>
    </r>
    <r>
      <rPr>
        <sz val="9"/>
        <rFont val="Times New Roman"/>
        <family val="1"/>
      </rPr>
      <t>(5,0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>)</t>
    </r>
    <r>
      <rPr>
        <sz val="9"/>
        <rFont val="바탕"/>
        <family val="1"/>
      </rPr>
      <t>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 xml:space="preserve">농어업통계과
</t>
    </r>
    <r>
      <rPr>
        <sz val="9"/>
        <rFont val="Times New Roman"/>
        <family val="1"/>
      </rPr>
      <t xml:space="preserve">              (</t>
    </r>
    <r>
      <rPr>
        <sz val="9"/>
        <rFont val="바탕"/>
        <family val="1"/>
      </rPr>
      <t>수치는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추정과정의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반올림으로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세목과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총계가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다를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있음</t>
    </r>
    <r>
      <rPr>
        <sz val="9"/>
        <rFont val="Times New Roman"/>
        <family val="1"/>
      </rPr>
      <t>)</t>
    </r>
  </si>
  <si>
    <t xml:space="preserve"> 자료 :「농업면적조사(경지면적통계)」 통계청 농어업통계과</t>
  </si>
  <si>
    <t xml:space="preserve"> </t>
  </si>
  <si>
    <t>Cultivation and   Production</t>
  </si>
  <si>
    <r>
      <rPr>
        <sz val="9"/>
        <color indexed="8"/>
        <rFont val="바탕"/>
        <family val="1"/>
      </rPr>
      <t>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생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산</t>
    </r>
  </si>
  <si>
    <r>
      <t xml:space="preserve">   </t>
    </r>
    <r>
      <rPr>
        <sz val="9"/>
        <color indexed="8"/>
        <rFont val="바탕"/>
        <family val="1"/>
      </rPr>
      <t>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생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산</t>
    </r>
  </si>
  <si>
    <t xml:space="preserve">         Cultivation and   Production</t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</si>
  <si>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별
읍</t>
    </r>
    <r>
      <rPr>
        <sz val="9"/>
        <color indexed="8"/>
        <rFont val="바탕"/>
        <family val="1"/>
      </rPr>
      <t>면</t>
    </r>
    <r>
      <rPr>
        <sz val="9"/>
        <color indexed="8"/>
        <rFont val="바탕"/>
        <family val="1"/>
      </rPr>
      <t>동</t>
    </r>
    <r>
      <rPr>
        <sz val="9"/>
        <color indexed="8"/>
        <rFont val="바탕"/>
        <family val="1"/>
      </rPr>
      <t>별</t>
    </r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</si>
</sst>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,000"/>
    <numFmt numFmtId="179" formatCode="#.0"/>
    <numFmt numFmtId="180" formatCode="_-* #,##0.0_-;\-* #,##0.0_-;_-* &quot;-&quot;_-;_-@_-"/>
    <numFmt numFmtId="181" formatCode="0.0000000"/>
    <numFmt numFmtId="182" formatCode="#,###__________;;\-__________;@__________"/>
    <numFmt numFmtId="183" formatCode="#,###______;;\-______;@______"/>
    <numFmt numFmtId="184" formatCode="#,##0_);[Red]\(#,##0\)"/>
    <numFmt numFmtId="185" formatCode="0_);[Red]\(0\)"/>
    <numFmt numFmtId="186" formatCode="_-* #,##0.0_-;\-* #,##0.0_-;_-* &quot;-&quot;?_-;_-@_-"/>
    <numFmt numFmtId="187" formatCode="#,##0.0_);[Red]\(#,##0.0\)"/>
    <numFmt numFmtId="188" formatCode="#,##0.0_ "/>
    <numFmt numFmtId="189" formatCode="#,##0\ \ \ "/>
    <numFmt numFmtId="190" formatCode="#,##0.0\ \ \ \ \ "/>
    <numFmt numFmtId="191" formatCode="0.0_);[Red]\(0.0\)"/>
    <numFmt numFmtId="192" formatCode="_-* #,##0_-;\-* #,##0_-;_-* &quot;-&quot;?_-;_-@_-"/>
    <numFmt numFmtId="193" formatCode="_ * #,##0.00_ ;_ * \-#,##0.00_ ;_ * &quot;-&quot;??_ ;_ @_ "/>
    <numFmt numFmtId="194" formatCode="&quot;₩&quot;#,##0;&quot;₩&quot;&quot;₩&quot;\-#,##0"/>
    <numFmt numFmtId="195" formatCode="_ * #,##0.00_ ;_ * \-#,##0.00_ ;_ * &quot;-&quot;_ ;_ @_ "/>
    <numFmt numFmtId="196" formatCode="&quot;₩&quot;#,##0.00;&quot;₩&quot;\-#,##0.00"/>
    <numFmt numFmtId="197" formatCode="&quot;₩&quot;#,##0;&quot;₩&quot;&quot;₩&quot;&quot;₩&quot;&quot;₩&quot;\-#,##0"/>
    <numFmt numFmtId="198" formatCode="0,000.0"/>
    <numFmt numFmtId="199" formatCode="_ * #,##0.0_ ;_ * \-#,##0.0_ ;_ * &quot;-&quot;??_ ;_ @_ "/>
    <numFmt numFmtId="200" formatCode="&quot;R$&quot;#,##0.00;&quot;R$&quot;\-#,##0.00"/>
    <numFmt numFmtId="201" formatCode="_-* #,##0_-;\-* #,##0_-;_-* &quot;-&quot;??_-;_-@_-"/>
    <numFmt numFmtId="202" formatCode="#,##0_ "/>
    <numFmt numFmtId="203" formatCode="#,##0.0"/>
  </numFmts>
  <fonts count="102">
    <font>
      <sz val="11"/>
      <name val="돋움"/>
      <family val="3"/>
    </font>
    <font>
      <sz val="8"/>
      <name val="돋움"/>
      <family val="3"/>
    </font>
    <font>
      <sz val="10"/>
      <name val="굴림체"/>
      <family val="3"/>
    </font>
    <font>
      <sz val="12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2"/>
      <name val="바탕체"/>
      <family val="1"/>
    </font>
    <font>
      <sz val="11"/>
      <color indexed="52"/>
      <name val="맑은 고딕"/>
      <family val="3"/>
    </font>
    <font>
      <u val="single"/>
      <sz val="12"/>
      <color indexed="36"/>
      <name val="바탕체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체"/>
      <family val="3"/>
    </font>
    <font>
      <u val="single"/>
      <sz val="12"/>
      <color indexed="12"/>
      <name val="바탕체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바탕"/>
      <family val="1"/>
    </font>
    <font>
      <sz val="9"/>
      <name val="바탕체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바탕"/>
      <family val="1"/>
    </font>
    <font>
      <sz val="9"/>
      <name val="바탕"/>
      <family val="1"/>
    </font>
    <font>
      <sz val="6"/>
      <name val="Times New Roman"/>
      <family val="1"/>
    </font>
    <font>
      <sz val="8"/>
      <name val="굴림체"/>
      <family val="3"/>
    </font>
    <font>
      <sz val="11"/>
      <name val="바탕"/>
      <family val="1"/>
    </font>
    <font>
      <b/>
      <sz val="9"/>
      <name val="Times New Roman"/>
      <family val="1"/>
    </font>
    <font>
      <sz val="9"/>
      <name val="굴림"/>
      <family val="3"/>
    </font>
    <font>
      <b/>
      <sz val="9"/>
      <name val="굴림"/>
      <family val="3"/>
    </font>
    <font>
      <sz val="8"/>
      <name val="바탕체"/>
      <family val="1"/>
    </font>
    <font>
      <u val="single"/>
      <sz val="11"/>
      <color indexed="36"/>
      <name val="돋움"/>
      <family val="3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sz val="10"/>
      <name val="Times New Roman"/>
      <family val="1"/>
    </font>
    <font>
      <sz val="10"/>
      <name val="바탕"/>
      <family val="1"/>
    </font>
    <font>
      <b/>
      <sz val="18"/>
      <name val="바탕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새굴림"/>
      <family val="1"/>
    </font>
    <font>
      <sz val="9"/>
      <name val="새굴림"/>
      <family val="1"/>
    </font>
    <font>
      <b/>
      <sz val="14"/>
      <name val="새굴림"/>
      <family val="1"/>
    </font>
    <font>
      <b/>
      <sz val="11"/>
      <name val="새굴림"/>
      <family val="1"/>
    </font>
    <font>
      <sz val="10"/>
      <name val="새굴림"/>
      <family val="1"/>
    </font>
    <font>
      <sz val="10"/>
      <name val="Helv"/>
      <family val="2"/>
    </font>
    <font>
      <sz val="11"/>
      <name val="HY신명조"/>
      <family val="1"/>
    </font>
    <font>
      <b/>
      <sz val="8"/>
      <name val="Times New Roman"/>
      <family val="1"/>
    </font>
    <font>
      <sz val="11"/>
      <color indexed="8"/>
      <name val="바탕"/>
      <family val="1"/>
    </font>
    <font>
      <sz val="11"/>
      <color indexed="8"/>
      <name val="Times New Roman"/>
      <family val="1"/>
    </font>
    <font>
      <sz val="9"/>
      <color indexed="8"/>
      <name val="바탕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바탕"/>
      <family val="1"/>
    </font>
    <font>
      <sz val="12"/>
      <color indexed="63"/>
      <name val="Arial"/>
      <family val="2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30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3"/>
    </font>
    <font>
      <sz val="12"/>
      <color rgb="FF222222"/>
      <name val="Arial"/>
      <family val="2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70C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바탕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바탕"/>
      <family val="1"/>
    </font>
    <font>
      <sz val="7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8"/>
      <name val="돋움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49" fontId="2" fillId="0" borderId="1">
      <alignment horizontal="center" vertical="center"/>
      <protection/>
    </xf>
    <xf numFmtId="49" fontId="2" fillId="0" borderId="1">
      <alignment horizontal="center" vertical="center"/>
      <protection/>
    </xf>
    <xf numFmtId="49" fontId="2" fillId="0" borderId="1">
      <alignment horizontal="center" vertical="center"/>
      <protection/>
    </xf>
    <xf numFmtId="49" fontId="2" fillId="0" borderId="1">
      <alignment horizontal="center" vertical="center"/>
      <protection/>
    </xf>
    <xf numFmtId="49" fontId="2" fillId="0" borderId="1">
      <alignment horizontal="center" vertical="center"/>
      <protection/>
    </xf>
    <xf numFmtId="49" fontId="2" fillId="0" borderId="1">
      <alignment horizontal="center"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2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6" fillId="0" borderId="0">
      <alignment/>
      <protection/>
    </xf>
    <xf numFmtId="0" fontId="3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8" fillId="0" borderId="0">
      <alignment/>
      <protection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8" fillId="3" borderId="0" applyNumberFormat="0" applyBorder="0" applyAlignment="0" applyProtection="0"/>
    <xf numFmtId="0" fontId="29" fillId="0" borderId="0">
      <alignment/>
      <protection/>
    </xf>
    <xf numFmtId="0" fontId="28" fillId="0" borderId="0">
      <alignment/>
      <protection/>
    </xf>
    <xf numFmtId="0" fontId="7" fillId="20" borderId="2" applyNumberFormat="0" applyAlignment="0" applyProtection="0"/>
    <xf numFmtId="0" fontId="12" fillId="21" borderId="3" applyNumberFormat="0" applyAlignment="0" applyProtection="0"/>
    <xf numFmtId="176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30" fillId="0" borderId="0" applyFont="0" applyFill="0" applyBorder="0" applyAlignment="0" applyProtection="0"/>
    <xf numFmtId="0" fontId="22" fillId="4" borderId="0" applyNumberFormat="0" applyBorder="0" applyAlignment="0" applyProtection="0"/>
    <xf numFmtId="38" fontId="49" fillId="20" borderId="0" applyNumberFormat="0" applyBorder="0" applyAlignment="0" applyProtection="0"/>
    <xf numFmtId="0" fontId="31" fillId="0" borderId="4" applyNumberFormat="0" applyAlignment="0" applyProtection="0"/>
    <xf numFmtId="0" fontId="31" fillId="0" borderId="5">
      <alignment horizontal="left" vertical="center"/>
      <protection/>
    </xf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7" borderId="2" applyNumberFormat="0" applyAlignment="0" applyProtection="0"/>
    <xf numFmtId="10" fontId="49" fillId="22" borderId="7" applyNumberFormat="0" applyBorder="0" applyAlignment="0" applyProtection="0"/>
    <xf numFmtId="0" fontId="14" fillId="0" borderId="8" applyNumberFormat="0" applyFill="0" applyAlignment="0" applyProtection="0"/>
    <xf numFmtId="0" fontId="10" fillId="23" borderId="0" applyNumberFormat="0" applyBorder="0" applyAlignment="0" applyProtection="0"/>
    <xf numFmtId="197" fontId="0" fillId="0" borderId="0">
      <alignment/>
      <protection/>
    </xf>
    <xf numFmtId="0" fontId="30" fillId="0" borderId="0">
      <alignment/>
      <protection/>
    </xf>
    <xf numFmtId="0" fontId="0" fillId="22" borderId="9" applyNumberFormat="0" applyFont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3" fillId="20" borderId="10" applyNumberFormat="0" applyAlignment="0" applyProtection="0"/>
    <xf numFmtId="10" fontId="30" fillId="0" borderId="0" applyFont="0" applyFill="0" applyBorder="0" applyAlignment="0" applyProtection="0"/>
    <xf numFmtId="0" fontId="33" fillId="0" borderId="0">
      <alignment/>
      <protection/>
    </xf>
    <xf numFmtId="0" fontId="18" fillId="0" borderId="0" applyNumberFormat="0" applyFill="0" applyBorder="0" applyAlignment="0" applyProtection="0"/>
    <xf numFmtId="0" fontId="30" fillId="0" borderId="11" applyNumberFormat="0" applyFont="0" applyFill="0" applyAlignment="0" applyProtection="0"/>
    <xf numFmtId="0" fontId="6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2" applyNumberFormat="0" applyAlignment="0" applyProtection="0"/>
    <xf numFmtId="0" fontId="67" fillId="0" borderId="0" applyFill="0" applyBorder="0" applyProtection="0">
      <alignment horizontal="left" shrinkToFit="1"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0" fontId="8" fillId="3" borderId="0" applyNumberFormat="0" applyBorder="0" applyAlignment="0" applyProtection="0"/>
    <xf numFmtId="0" fontId="47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" fillId="22" borderId="9" applyNumberFormat="0" applyFont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7" borderId="2" applyNumberForma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3" fillId="0" borderId="0">
      <alignment/>
      <protection/>
    </xf>
    <xf numFmtId="0" fontId="23" fillId="20" borderId="10" applyNumberFormat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 applyProtection="0">
      <alignment/>
    </xf>
    <xf numFmtId="0" fontId="0" fillId="0" borderId="0">
      <alignment/>
      <protection/>
    </xf>
    <xf numFmtId="0" fontId="13" fillId="0" borderId="0">
      <alignment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13" fillId="0" borderId="0">
      <alignment/>
      <protection/>
    </xf>
    <xf numFmtId="0" fontId="13" fillId="0" borderId="0" applyProtection="0">
      <alignment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Protection="0">
      <alignment/>
    </xf>
    <xf numFmtId="0" fontId="13" fillId="0" borderId="0" applyProtection="0">
      <alignment/>
    </xf>
    <xf numFmtId="0" fontId="24" fillId="0" borderId="0">
      <alignment/>
      <protection/>
    </xf>
    <xf numFmtId="0" fontId="13" fillId="0" borderId="0" applyProtection="0">
      <alignment/>
    </xf>
    <xf numFmtId="0" fontId="0" fillId="0" borderId="0">
      <alignment/>
      <protection/>
    </xf>
    <xf numFmtId="0" fontId="25" fillId="0" borderId="0" applyNumberFormat="0" applyFill="0" applyBorder="0" applyAlignment="0" applyProtection="0"/>
  </cellStyleXfs>
  <cellXfs count="1245">
    <xf numFmtId="0" fontId="0" fillId="0" borderId="0" xfId="0" applyAlignment="1">
      <alignment/>
    </xf>
    <xf numFmtId="0" fontId="43" fillId="0" borderId="0" xfId="235" applyFont="1" applyFill="1" applyBorder="1" applyAlignment="1">
      <alignment horizontal="centerContinuous" vertical="center"/>
      <protection/>
    </xf>
    <xf numFmtId="0" fontId="43" fillId="0" borderId="0" xfId="235" applyFont="1" applyFill="1" applyBorder="1" applyAlignment="1">
      <alignment horizontal="center" vertical="center"/>
      <protection/>
    </xf>
    <xf numFmtId="0" fontId="43" fillId="0" borderId="0" xfId="235" applyFont="1" applyFill="1" applyBorder="1" applyAlignment="1">
      <alignment vertical="center"/>
      <protection/>
    </xf>
    <xf numFmtId="0" fontId="37" fillId="0" borderId="0" xfId="235" applyFont="1" applyFill="1" applyBorder="1" applyAlignment="1">
      <alignment vertical="center"/>
      <protection/>
    </xf>
    <xf numFmtId="0" fontId="37" fillId="0" borderId="0" xfId="235" applyFont="1" applyFill="1" applyAlignment="1">
      <alignment vertical="center"/>
      <protection/>
    </xf>
    <xf numFmtId="0" fontId="36" fillId="0" borderId="0" xfId="235" applyFont="1" applyFill="1" applyAlignment="1">
      <alignment vertical="center"/>
      <protection/>
    </xf>
    <xf numFmtId="0" fontId="36" fillId="0" borderId="0" xfId="235" applyFont="1" applyFill="1" applyBorder="1" applyAlignment="1">
      <alignment vertical="center"/>
      <protection/>
    </xf>
    <xf numFmtId="49" fontId="37" fillId="0" borderId="0" xfId="211" applyNumberFormat="1" applyFont="1" applyFill="1" applyBorder="1" applyAlignment="1">
      <alignment horizontal="center" vertical="center" shrinkToFit="1"/>
    </xf>
    <xf numFmtId="3" fontId="37" fillId="0" borderId="0" xfId="235" applyNumberFormat="1" applyFont="1" applyFill="1" applyBorder="1" applyAlignment="1">
      <alignment horizontal="right" vertical="center"/>
      <protection/>
    </xf>
    <xf numFmtId="0" fontId="37" fillId="0" borderId="0" xfId="235" applyFont="1" applyFill="1" applyBorder="1" applyAlignment="1">
      <alignment horizontal="right" vertical="center"/>
      <protection/>
    </xf>
    <xf numFmtId="176" fontId="37" fillId="0" borderId="0" xfId="225" applyNumberFormat="1" applyFont="1" applyFill="1" applyBorder="1" applyAlignment="1">
      <alignment horizontal="left" vertical="center"/>
    </xf>
    <xf numFmtId="0" fontId="37" fillId="0" borderId="0" xfId="230" applyFont="1" applyFill="1" applyBorder="1" applyAlignment="1">
      <alignment horizontal="center" vertical="center" shrinkToFit="1"/>
      <protection/>
    </xf>
    <xf numFmtId="0" fontId="37" fillId="0" borderId="0" xfId="228" applyNumberFormat="1" applyFont="1" applyFill="1" applyBorder="1" applyAlignment="1">
      <alignment horizontal="center" vertical="center"/>
    </xf>
    <xf numFmtId="0" fontId="37" fillId="0" borderId="0" xfId="228" applyFont="1" applyFill="1" applyBorder="1" applyAlignment="1">
      <alignment vertical="center"/>
    </xf>
    <xf numFmtId="0" fontId="37" fillId="0" borderId="0" xfId="228" applyFont="1" applyFill="1" applyBorder="1" applyAlignment="1">
      <alignment horizontal="center" vertical="center"/>
    </xf>
    <xf numFmtId="183" fontId="37" fillId="0" borderId="0" xfId="228" applyNumberFormat="1" applyFont="1" applyFill="1" applyBorder="1" applyAlignment="1" quotePrefix="1">
      <alignment vertical="center"/>
    </xf>
    <xf numFmtId="49" fontId="37" fillId="0" borderId="15" xfId="228" applyNumberFormat="1" applyFont="1" applyFill="1" applyBorder="1" applyAlignment="1">
      <alignment horizontal="center" vertical="center"/>
    </xf>
    <xf numFmtId="49" fontId="37" fillId="0" borderId="16" xfId="228" applyNumberFormat="1" applyFont="1" applyFill="1" applyBorder="1" applyAlignment="1">
      <alignment horizontal="center" vertical="center"/>
    </xf>
    <xf numFmtId="3" fontId="37" fillId="0" borderId="0" xfId="228" applyNumberFormat="1" applyFont="1" applyFill="1" applyBorder="1" applyAlignment="1">
      <alignment horizontal="center" vertical="center"/>
    </xf>
    <xf numFmtId="0" fontId="37" fillId="0" borderId="0" xfId="228" applyNumberFormat="1" applyFont="1" applyFill="1" applyBorder="1" applyAlignment="1">
      <alignment vertical="center"/>
    </xf>
    <xf numFmtId="0" fontId="37" fillId="0" borderId="0" xfId="226" applyFont="1" applyFill="1" applyAlignment="1">
      <alignment vertical="center"/>
    </xf>
    <xf numFmtId="178" fontId="3" fillId="0" borderId="0" xfId="228" applyNumberFormat="1" applyFont="1" applyFill="1" applyAlignment="1">
      <alignment horizontal="center" vertical="center"/>
    </xf>
    <xf numFmtId="3" fontId="3" fillId="0" borderId="0" xfId="228" applyNumberFormat="1" applyFont="1" applyFill="1" applyAlignment="1">
      <alignment vertical="center"/>
    </xf>
    <xf numFmtId="3" fontId="3" fillId="0" borderId="0" xfId="228" applyNumberFormat="1" applyFont="1" applyFill="1" applyAlignment="1">
      <alignment horizontal="center" vertical="center"/>
    </xf>
    <xf numFmtId="0" fontId="3" fillId="0" borderId="0" xfId="228" applyFont="1" applyFill="1" applyAlignment="1">
      <alignment horizontal="center" vertical="center"/>
    </xf>
    <xf numFmtId="0" fontId="3" fillId="0" borderId="0" xfId="228" applyFont="1" applyFill="1" applyBorder="1" applyAlignment="1">
      <alignment vertical="center"/>
    </xf>
    <xf numFmtId="0" fontId="37" fillId="0" borderId="0" xfId="226" applyFont="1" applyFill="1" applyBorder="1" applyAlignment="1">
      <alignment horizontal="left" vertical="center"/>
    </xf>
    <xf numFmtId="0" fontId="3" fillId="0" borderId="0" xfId="232" applyFont="1" applyFill="1" applyBorder="1" applyAlignment="1">
      <alignment vertical="center"/>
      <protection/>
    </xf>
    <xf numFmtId="3" fontId="54" fillId="0" borderId="0" xfId="232" applyNumberFormat="1" applyFont="1" applyFill="1" applyBorder="1" applyAlignment="1">
      <alignment horizontal="left" vertical="center"/>
      <protection/>
    </xf>
    <xf numFmtId="0" fontId="54" fillId="0" borderId="0" xfId="232" applyFont="1" applyFill="1" applyBorder="1" applyAlignment="1">
      <alignment vertical="center"/>
      <protection/>
    </xf>
    <xf numFmtId="0" fontId="54" fillId="0" borderId="15" xfId="232" applyFont="1" applyFill="1" applyBorder="1" applyAlignment="1">
      <alignment horizontal="center" vertical="center"/>
      <protection/>
    </xf>
    <xf numFmtId="41" fontId="54" fillId="0" borderId="0" xfId="232" applyNumberFormat="1" applyFont="1" applyFill="1" applyBorder="1" applyAlignment="1">
      <alignment horizontal="left" vertical="center"/>
      <protection/>
    </xf>
    <xf numFmtId="41" fontId="54" fillId="0" borderId="0" xfId="232" applyNumberFormat="1" applyFont="1" applyFill="1" applyBorder="1" applyAlignment="1">
      <alignment vertical="center"/>
      <protection/>
    </xf>
    <xf numFmtId="0" fontId="54" fillId="0" borderId="16" xfId="232" applyFont="1" applyFill="1" applyBorder="1" applyAlignment="1">
      <alignment horizontal="center" vertical="center"/>
      <protection/>
    </xf>
    <xf numFmtId="41" fontId="54" fillId="0" borderId="0" xfId="232" applyNumberFormat="1" applyFont="1" applyFill="1" applyBorder="1" applyAlignment="1">
      <alignment horizontal="center" vertical="center"/>
      <protection/>
    </xf>
    <xf numFmtId="178" fontId="54" fillId="0" borderId="0" xfId="232" applyNumberFormat="1" applyFont="1" applyFill="1" applyBorder="1" applyAlignment="1">
      <alignment horizontal="center" vertical="center"/>
      <protection/>
    </xf>
    <xf numFmtId="0" fontId="54" fillId="0" borderId="0" xfId="232" applyFont="1" applyFill="1" applyBorder="1" applyAlignment="1">
      <alignment horizontal="center" vertical="center"/>
      <protection/>
    </xf>
    <xf numFmtId="3" fontId="54" fillId="0" borderId="0" xfId="232" applyNumberFormat="1" applyFont="1" applyFill="1" applyBorder="1" applyAlignment="1">
      <alignment horizontal="center" vertical="center"/>
      <protection/>
    </xf>
    <xf numFmtId="178" fontId="54" fillId="0" borderId="0" xfId="232" applyNumberFormat="1" applyFont="1" applyFill="1" applyAlignment="1">
      <alignment horizontal="center" vertical="center"/>
      <protection/>
    </xf>
    <xf numFmtId="0" fontId="54" fillId="0" borderId="0" xfId="232" applyFont="1" applyFill="1" applyAlignment="1">
      <alignment horizontal="center" vertical="center"/>
      <protection/>
    </xf>
    <xf numFmtId="3" fontId="54" fillId="0" borderId="0" xfId="232" applyNumberFormat="1" applyFont="1" applyFill="1" applyAlignment="1">
      <alignment horizontal="center" vertical="center"/>
      <protection/>
    </xf>
    <xf numFmtId="0" fontId="55" fillId="0" borderId="0" xfId="232" applyFont="1" applyFill="1" applyBorder="1" applyAlignment="1">
      <alignment vertical="center"/>
      <protection/>
    </xf>
    <xf numFmtId="49" fontId="54" fillId="0" borderId="0" xfId="228" applyNumberFormat="1" applyFont="1" applyFill="1" applyBorder="1" applyAlignment="1">
      <alignment horizontal="center" vertical="center"/>
    </xf>
    <xf numFmtId="41" fontId="54" fillId="0" borderId="0" xfId="228" applyNumberFormat="1" applyFont="1" applyFill="1" applyBorder="1" applyAlignment="1">
      <alignment vertical="center"/>
    </xf>
    <xf numFmtId="180" fontId="37" fillId="0" borderId="0" xfId="234" applyNumberFormat="1" applyFont="1" applyFill="1" applyBorder="1" applyAlignment="1" quotePrefix="1">
      <alignment vertical="center"/>
    </xf>
    <xf numFmtId="0" fontId="37" fillId="0" borderId="0" xfId="234" applyFont="1" applyFill="1" applyBorder="1" applyAlignment="1">
      <alignment vertical="center"/>
    </xf>
    <xf numFmtId="180" fontId="37" fillId="0" borderId="0" xfId="234" applyNumberFormat="1" applyFont="1" applyFill="1" applyBorder="1" applyAlignment="1" quotePrefix="1">
      <alignment horizontal="right" vertical="center"/>
    </xf>
    <xf numFmtId="49" fontId="37" fillId="0" borderId="0" xfId="234" applyNumberFormat="1" applyFont="1" applyFill="1" applyBorder="1" applyAlignment="1">
      <alignment horizontal="left" vertical="center"/>
    </xf>
    <xf numFmtId="180" fontId="37" fillId="0" borderId="0" xfId="234" applyNumberFormat="1" applyFont="1" applyFill="1" applyBorder="1" applyAlignment="1">
      <alignment horizontal="right" vertical="center"/>
    </xf>
    <xf numFmtId="184" fontId="37" fillId="0" borderId="0" xfId="228" applyNumberFormat="1" applyFont="1" applyFill="1" applyBorder="1" applyAlignment="1">
      <alignment horizontal="left" vertical="center"/>
    </xf>
    <xf numFmtId="0" fontId="37" fillId="0" borderId="0" xfId="234" applyFont="1" applyFill="1" applyBorder="1">
      <alignment/>
    </xf>
    <xf numFmtId="0" fontId="37" fillId="0" borderId="0" xfId="234" applyFont="1" applyFill="1" applyBorder="1" applyAlignment="1">
      <alignment horizontal="right" vertical="center"/>
    </xf>
    <xf numFmtId="0" fontId="54" fillId="0" borderId="0" xfId="234" applyFont="1" applyFill="1" applyBorder="1" applyAlignment="1">
      <alignment horizontal="center" vertical="center"/>
    </xf>
    <xf numFmtId="0" fontId="54" fillId="0" borderId="0" xfId="234" applyFont="1" applyFill="1" applyBorder="1" applyAlignment="1" quotePrefix="1">
      <alignment horizontal="center" vertical="center"/>
    </xf>
    <xf numFmtId="0" fontId="54" fillId="0" borderId="0" xfId="234" applyFont="1" applyFill="1" applyBorder="1" applyAlignment="1">
      <alignment vertical="center"/>
    </xf>
    <xf numFmtId="180" fontId="54" fillId="0" borderId="0" xfId="234" applyNumberFormat="1" applyFont="1" applyFill="1" applyBorder="1" applyAlignment="1" quotePrefix="1">
      <alignment horizontal="right" vertical="center"/>
    </xf>
    <xf numFmtId="0" fontId="54" fillId="0" borderId="0" xfId="234" applyFont="1" applyFill="1" applyBorder="1">
      <alignment/>
    </xf>
    <xf numFmtId="0" fontId="54" fillId="0" borderId="0" xfId="234" applyFont="1" applyFill="1" applyBorder="1" applyAlignment="1">
      <alignment horizontal="center"/>
    </xf>
    <xf numFmtId="1" fontId="54" fillId="0" borderId="0" xfId="234" applyNumberFormat="1" applyFont="1" applyFill="1" applyBorder="1" applyAlignment="1">
      <alignment horizontal="center" vertical="center"/>
    </xf>
    <xf numFmtId="1" fontId="54" fillId="0" borderId="0" xfId="234" applyNumberFormat="1" applyFont="1" applyFill="1" applyBorder="1" applyAlignment="1">
      <alignment vertical="center"/>
    </xf>
    <xf numFmtId="178" fontId="37" fillId="0" borderId="0" xfId="232" applyNumberFormat="1" applyFont="1" applyFill="1" applyBorder="1" applyAlignment="1">
      <alignment horizontal="center" vertical="center"/>
      <protection/>
    </xf>
    <xf numFmtId="0" fontId="54" fillId="0" borderId="17" xfId="232" applyFont="1" applyFill="1" applyBorder="1" applyAlignment="1">
      <alignment horizontal="center" vertical="center"/>
      <protection/>
    </xf>
    <xf numFmtId="41" fontId="54" fillId="0" borderId="18" xfId="232" applyNumberFormat="1" applyFont="1" applyFill="1" applyBorder="1" applyAlignment="1">
      <alignment horizontal="center" vertical="center"/>
      <protection/>
    </xf>
    <xf numFmtId="0" fontId="54" fillId="0" borderId="18" xfId="232" applyFont="1" applyFill="1" applyBorder="1" applyAlignment="1">
      <alignment horizontal="center" vertical="center"/>
      <protection/>
    </xf>
    <xf numFmtId="178" fontId="54" fillId="0" borderId="18" xfId="232" applyNumberFormat="1" applyFont="1" applyFill="1" applyBorder="1" applyAlignment="1">
      <alignment horizontal="center" vertical="center"/>
      <protection/>
    </xf>
    <xf numFmtId="3" fontId="54" fillId="0" borderId="18" xfId="232" applyNumberFormat="1" applyFont="1" applyFill="1" applyBorder="1" applyAlignment="1">
      <alignment horizontal="left" vertical="center"/>
      <protection/>
    </xf>
    <xf numFmtId="0" fontId="54" fillId="0" borderId="18" xfId="232" applyFont="1" applyFill="1" applyBorder="1" applyAlignment="1">
      <alignment vertical="center"/>
      <protection/>
    </xf>
    <xf numFmtId="0" fontId="54" fillId="0" borderId="19" xfId="232" applyFont="1" applyFill="1" applyBorder="1" applyAlignment="1">
      <alignment horizontal="center" vertical="center"/>
      <protection/>
    </xf>
    <xf numFmtId="0" fontId="3" fillId="0" borderId="18" xfId="232" applyFont="1" applyFill="1" applyBorder="1" applyAlignment="1">
      <alignment vertical="center"/>
      <protection/>
    </xf>
    <xf numFmtId="0" fontId="37" fillId="0" borderId="0" xfId="228" applyNumberFormat="1" applyFont="1" applyFill="1" applyBorder="1" applyAlignment="1">
      <alignment horizontal="right" vertical="center"/>
    </xf>
    <xf numFmtId="0" fontId="37" fillId="0" borderId="17" xfId="228" applyNumberFormat="1" applyFont="1" applyFill="1" applyBorder="1" applyAlignment="1">
      <alignment vertical="center"/>
    </xf>
    <xf numFmtId="183" fontId="37" fillId="0" borderId="18" xfId="228" applyNumberFormat="1" applyFont="1" applyFill="1" applyBorder="1" applyAlignment="1">
      <alignment horizontal="center" vertical="center"/>
    </xf>
    <xf numFmtId="183" fontId="37" fillId="0" borderId="18" xfId="228" applyNumberFormat="1" applyFont="1" applyFill="1" applyBorder="1" applyAlignment="1">
      <alignment vertical="center"/>
    </xf>
    <xf numFmtId="183" fontId="37" fillId="0" borderId="17" xfId="228" applyNumberFormat="1" applyFont="1" applyFill="1" applyBorder="1" applyAlignment="1">
      <alignment vertical="center"/>
    </xf>
    <xf numFmtId="0" fontId="37" fillId="0" borderId="18" xfId="228" applyFont="1" applyFill="1" applyBorder="1" applyAlignment="1">
      <alignment horizontal="center" vertical="center"/>
    </xf>
    <xf numFmtId="0" fontId="54" fillId="0" borderId="18" xfId="234" applyFont="1" applyFill="1" applyBorder="1" applyAlignment="1" quotePrefix="1">
      <alignment horizontal="center" vertical="center"/>
    </xf>
    <xf numFmtId="0" fontId="54" fillId="0" borderId="17" xfId="234" applyFont="1" applyFill="1" applyBorder="1" applyAlignment="1" quotePrefix="1">
      <alignment horizontal="center" vertical="center"/>
    </xf>
    <xf numFmtId="180" fontId="54" fillId="0" borderId="18" xfId="234" applyNumberFormat="1" applyFont="1" applyFill="1" applyBorder="1" applyAlignment="1" quotePrefix="1">
      <alignment vertical="center"/>
    </xf>
    <xf numFmtId="180" fontId="54" fillId="0" borderId="18" xfId="234" applyNumberFormat="1" applyFont="1" applyFill="1" applyBorder="1" applyAlignment="1" quotePrefix="1">
      <alignment horizontal="right" vertical="center"/>
    </xf>
    <xf numFmtId="180" fontId="54" fillId="0" borderId="18" xfId="234" applyNumberFormat="1" applyFont="1" applyFill="1" applyBorder="1" applyAlignment="1">
      <alignment horizontal="right" vertical="center"/>
    </xf>
    <xf numFmtId="187" fontId="54" fillId="0" borderId="18" xfId="234" applyNumberFormat="1" applyFont="1" applyFill="1" applyBorder="1" applyAlignment="1">
      <alignment horizontal="right" vertical="center"/>
    </xf>
    <xf numFmtId="187" fontId="54" fillId="0" borderId="17" xfId="234" applyNumberFormat="1" applyFont="1" applyFill="1" applyBorder="1" applyAlignment="1">
      <alignment horizontal="right" vertical="center"/>
    </xf>
    <xf numFmtId="49" fontId="54" fillId="0" borderId="17" xfId="234" applyNumberFormat="1" applyFont="1" applyFill="1" applyBorder="1" applyAlignment="1">
      <alignment horizontal="center" vertical="center"/>
    </xf>
    <xf numFmtId="185" fontId="54" fillId="0" borderId="18" xfId="234" applyNumberFormat="1" applyFont="1" applyFill="1" applyBorder="1" applyAlignment="1">
      <alignment vertical="center"/>
    </xf>
    <xf numFmtId="185" fontId="54" fillId="0" borderId="18" xfId="234" applyNumberFormat="1" applyFont="1" applyFill="1" applyBorder="1" applyAlignment="1">
      <alignment horizontal="center" vertical="center"/>
    </xf>
    <xf numFmtId="185" fontId="54" fillId="0" borderId="17" xfId="234" applyNumberFormat="1" applyFont="1" applyFill="1" applyBorder="1" applyAlignment="1">
      <alignment horizontal="center" vertical="center"/>
    </xf>
    <xf numFmtId="1" fontId="54" fillId="0" borderId="18" xfId="234" applyNumberFormat="1" applyFont="1" applyFill="1" applyBorder="1" applyAlignment="1">
      <alignment horizontal="center" vertical="center"/>
    </xf>
    <xf numFmtId="0" fontId="37" fillId="0" borderId="17" xfId="235" applyFont="1" applyFill="1" applyBorder="1" applyAlignment="1">
      <alignment vertical="center"/>
      <protection/>
    </xf>
    <xf numFmtId="3" fontId="37" fillId="0" borderId="18" xfId="235" applyNumberFormat="1" applyFont="1" applyFill="1" applyBorder="1" applyAlignment="1">
      <alignment horizontal="right" vertical="center"/>
      <protection/>
    </xf>
    <xf numFmtId="0" fontId="37" fillId="0" borderId="18" xfId="235" applyFont="1" applyFill="1" applyBorder="1" applyAlignment="1">
      <alignment vertical="center"/>
      <protection/>
    </xf>
    <xf numFmtId="0" fontId="37" fillId="0" borderId="19" xfId="235" applyFont="1" applyFill="1" applyBorder="1" applyAlignment="1">
      <alignment horizontal="right" vertical="center"/>
      <protection/>
    </xf>
    <xf numFmtId="0" fontId="54" fillId="0" borderId="0" xfId="235" applyFont="1" applyFill="1" applyBorder="1" applyAlignment="1">
      <alignment vertical="center"/>
      <protection/>
    </xf>
    <xf numFmtId="3" fontId="55" fillId="0" borderId="0" xfId="235" applyNumberFormat="1" applyFont="1" applyFill="1" applyBorder="1" applyAlignment="1">
      <alignment horizontal="right" vertical="center"/>
      <protection/>
    </xf>
    <xf numFmtId="3" fontId="36" fillId="0" borderId="0" xfId="235" applyNumberFormat="1" applyFont="1" applyFill="1" applyBorder="1" applyAlignment="1">
      <alignment vertical="center"/>
      <protection/>
    </xf>
    <xf numFmtId="3" fontId="36" fillId="0" borderId="0" xfId="227" applyNumberFormat="1" applyFont="1" applyFill="1" applyAlignment="1">
      <alignment vertical="center"/>
      <protection/>
    </xf>
    <xf numFmtId="3" fontId="37" fillId="0" borderId="0" xfId="235" applyNumberFormat="1" applyFont="1" applyFill="1" applyBorder="1" applyAlignment="1">
      <alignment vertical="center"/>
      <protection/>
    </xf>
    <xf numFmtId="3" fontId="37" fillId="0" borderId="0" xfId="227" applyNumberFormat="1" applyFont="1" applyFill="1" applyAlignment="1">
      <alignment vertical="center"/>
      <protection/>
    </xf>
    <xf numFmtId="0" fontId="37" fillId="0" borderId="0" xfId="227" applyFont="1" applyFill="1" applyBorder="1" applyAlignment="1">
      <alignment vertical="center"/>
      <protection/>
    </xf>
    <xf numFmtId="0" fontId="37" fillId="0" borderId="0" xfId="235" applyFont="1" applyFill="1" applyBorder="1" applyAlignment="1">
      <alignment horizontal="center" vertical="center"/>
      <protection/>
    </xf>
    <xf numFmtId="0" fontId="54" fillId="0" borderId="0" xfId="227" applyFont="1" applyFill="1" applyBorder="1" applyAlignment="1">
      <alignment horizontal="center" vertical="center"/>
      <protection/>
    </xf>
    <xf numFmtId="0" fontId="37" fillId="0" borderId="18" xfId="227" applyFont="1" applyFill="1" applyBorder="1" applyAlignment="1">
      <alignment horizontal="right" vertical="center"/>
      <protection/>
    </xf>
    <xf numFmtId="0" fontId="37" fillId="0" borderId="18" xfId="235" applyFont="1" applyFill="1" applyBorder="1" applyAlignment="1">
      <alignment horizontal="right" vertical="center"/>
      <protection/>
    </xf>
    <xf numFmtId="3" fontId="37" fillId="0" borderId="18" xfId="227" applyNumberFormat="1" applyFont="1" applyFill="1" applyBorder="1" applyAlignment="1">
      <alignment horizontal="right" vertical="center"/>
      <protection/>
    </xf>
    <xf numFmtId="0" fontId="37" fillId="0" borderId="18" xfId="235" applyFont="1" applyFill="1" applyBorder="1" applyAlignment="1">
      <alignment horizontal="centerContinuous" vertical="center"/>
      <protection/>
    </xf>
    <xf numFmtId="0" fontId="37" fillId="0" borderId="19" xfId="235" applyFont="1" applyFill="1" applyBorder="1" applyAlignment="1">
      <alignment vertical="center"/>
      <protection/>
    </xf>
    <xf numFmtId="3" fontId="37" fillId="0" borderId="18" xfId="235" applyNumberFormat="1" applyFont="1" applyFill="1" applyBorder="1" applyAlignment="1">
      <alignment vertical="center"/>
      <protection/>
    </xf>
    <xf numFmtId="0" fontId="37" fillId="0" borderId="18" xfId="227" applyFont="1" applyFill="1" applyBorder="1" applyAlignment="1">
      <alignment vertical="center"/>
      <protection/>
    </xf>
    <xf numFmtId="3" fontId="37" fillId="0" borderId="18" xfId="227" applyNumberFormat="1" applyFont="1" applyFill="1" applyBorder="1" applyAlignment="1">
      <alignment vertical="center"/>
      <protection/>
    </xf>
    <xf numFmtId="0" fontId="37" fillId="0" borderId="0" xfId="227" applyFont="1" applyFill="1" applyBorder="1" applyAlignment="1">
      <alignment horizontal="right" vertical="center"/>
      <protection/>
    </xf>
    <xf numFmtId="3" fontId="37" fillId="0" borderId="0" xfId="227" applyNumberFormat="1" applyFont="1" applyFill="1" applyBorder="1" applyAlignment="1">
      <alignment horizontal="right" vertical="center"/>
      <protection/>
    </xf>
    <xf numFmtId="0" fontId="37" fillId="0" borderId="0" xfId="235" applyFont="1" applyFill="1" applyBorder="1" applyAlignment="1">
      <alignment horizontal="centerContinuous" vertical="center"/>
      <protection/>
    </xf>
    <xf numFmtId="3" fontId="37" fillId="0" borderId="0" xfId="227" applyNumberFormat="1" applyFont="1" applyFill="1" applyBorder="1" applyAlignment="1">
      <alignment vertical="center"/>
      <protection/>
    </xf>
    <xf numFmtId="41" fontId="37" fillId="0" borderId="0" xfId="227" applyNumberFormat="1" applyFont="1" applyFill="1" applyAlignment="1">
      <alignment vertical="center"/>
      <protection/>
    </xf>
    <xf numFmtId="0" fontId="37" fillId="0" borderId="0" xfId="227" applyFont="1" applyFill="1" applyAlignment="1">
      <alignment vertical="center"/>
      <protection/>
    </xf>
    <xf numFmtId="1" fontId="37" fillId="0" borderId="0" xfId="227" applyNumberFormat="1" applyFont="1" applyFill="1" applyAlignment="1">
      <alignment horizontal="right" vertical="center"/>
      <protection/>
    </xf>
    <xf numFmtId="3" fontId="37" fillId="0" borderId="0" xfId="235" applyNumberFormat="1" applyFont="1" applyFill="1" applyAlignment="1">
      <alignment vertical="center"/>
      <protection/>
    </xf>
    <xf numFmtId="1" fontId="37" fillId="0" borderId="0" xfId="227" applyNumberFormat="1" applyFont="1" applyFill="1" applyBorder="1" applyAlignment="1">
      <alignment horizontal="right" vertical="center"/>
      <protection/>
    </xf>
    <xf numFmtId="0" fontId="3" fillId="0" borderId="0" xfId="227" applyFont="1" applyFill="1" applyAlignment="1">
      <alignment vertical="center"/>
      <protection/>
    </xf>
    <xf numFmtId="3" fontId="3" fillId="0" borderId="0" xfId="227" applyNumberFormat="1" applyFont="1" applyFill="1" applyAlignment="1">
      <alignment vertical="center"/>
      <protection/>
    </xf>
    <xf numFmtId="187" fontId="54" fillId="0" borderId="0" xfId="234" applyNumberFormat="1" applyFont="1" applyFill="1" applyBorder="1" applyAlignment="1">
      <alignment horizontal="right" vertical="center"/>
    </xf>
    <xf numFmtId="184" fontId="36" fillId="0" borderId="0" xfId="228" applyNumberFormat="1" applyFont="1" applyFill="1" applyBorder="1" applyAlignment="1">
      <alignment vertical="center"/>
    </xf>
    <xf numFmtId="184" fontId="36" fillId="0" borderId="0" xfId="228" applyNumberFormat="1" applyFont="1" applyFill="1" applyAlignment="1">
      <alignment vertical="center"/>
    </xf>
    <xf numFmtId="184" fontId="36" fillId="0" borderId="0" xfId="228" applyNumberFormat="1" applyFont="1" applyFill="1" applyBorder="1" applyAlignment="1">
      <alignment horizontal="right" vertical="center"/>
    </xf>
    <xf numFmtId="184" fontId="37" fillId="0" borderId="0" xfId="228" applyNumberFormat="1" applyFont="1" applyFill="1" applyBorder="1" applyAlignment="1">
      <alignment vertical="center"/>
    </xf>
    <xf numFmtId="184" fontId="37" fillId="0" borderId="0" xfId="228" applyNumberFormat="1" applyFont="1" applyFill="1" applyAlignment="1">
      <alignment vertical="center"/>
    </xf>
    <xf numFmtId="184" fontId="56" fillId="0" borderId="0" xfId="228" applyNumberFormat="1" applyFont="1" applyFill="1" applyBorder="1" applyAlignment="1">
      <alignment horizontal="centerContinuous" vertical="center"/>
    </xf>
    <xf numFmtId="184" fontId="56" fillId="0" borderId="0" xfId="228" applyNumberFormat="1" applyFont="1" applyFill="1" applyBorder="1" applyAlignment="1">
      <alignment horizontal="center" vertical="center"/>
    </xf>
    <xf numFmtId="184" fontId="56" fillId="0" borderId="0" xfId="228" applyNumberFormat="1" applyFont="1" applyFill="1" applyBorder="1" applyAlignment="1">
      <alignment vertical="center"/>
    </xf>
    <xf numFmtId="184" fontId="37" fillId="0" borderId="0" xfId="228" applyNumberFormat="1" applyFont="1" applyFill="1" applyBorder="1" applyAlignment="1">
      <alignment horizontal="right" vertical="center"/>
    </xf>
    <xf numFmtId="188" fontId="37" fillId="0" borderId="0" xfId="228" applyNumberFormat="1" applyFont="1" applyFill="1" applyBorder="1" applyAlignment="1">
      <alignment horizontal="right" vertical="center"/>
    </xf>
    <xf numFmtId="3" fontId="37" fillId="0" borderId="16" xfId="228" applyNumberFormat="1" applyFont="1" applyFill="1" applyBorder="1" applyAlignment="1">
      <alignment horizontal="center" vertical="center"/>
    </xf>
    <xf numFmtId="184" fontId="37" fillId="0" borderId="17" xfId="228" applyNumberFormat="1" applyFont="1" applyFill="1" applyBorder="1" applyAlignment="1">
      <alignment horizontal="center" vertical="center"/>
    </xf>
    <xf numFmtId="184" fontId="37" fillId="0" borderId="18" xfId="228" applyNumberFormat="1" applyFont="1" applyFill="1" applyBorder="1" applyAlignment="1">
      <alignment horizontal="right" vertical="center"/>
    </xf>
    <xf numFmtId="41" fontId="37" fillId="0" borderId="19" xfId="228" applyNumberFormat="1" applyFont="1" applyFill="1" applyBorder="1" applyAlignment="1">
      <alignment vertical="center"/>
    </xf>
    <xf numFmtId="184" fontId="37" fillId="0" borderId="0" xfId="228" applyNumberFormat="1" applyFont="1" applyFill="1" applyBorder="1" applyAlignment="1">
      <alignment horizontal="center" vertical="center"/>
    </xf>
    <xf numFmtId="184" fontId="37" fillId="0" borderId="0" xfId="228" applyNumberFormat="1" applyFont="1" applyFill="1" applyAlignment="1">
      <alignment horizontal="left" vertical="center"/>
    </xf>
    <xf numFmtId="184" fontId="37" fillId="0" borderId="0" xfId="228" applyNumberFormat="1" applyFont="1" applyFill="1" applyAlignment="1">
      <alignment horizontal="right" vertical="center"/>
    </xf>
    <xf numFmtId="0" fontId="36" fillId="0" borderId="0" xfId="228" applyFont="1" applyFill="1" applyBorder="1" applyAlignment="1">
      <alignment vertical="center"/>
    </xf>
    <xf numFmtId="41" fontId="36" fillId="0" borderId="0" xfId="228" applyNumberFormat="1" applyFont="1" applyFill="1" applyAlignment="1">
      <alignment vertical="center"/>
    </xf>
    <xf numFmtId="176" fontId="36" fillId="0" borderId="0" xfId="228" applyNumberFormat="1" applyFont="1" applyFill="1" applyBorder="1" applyAlignment="1">
      <alignment horizontal="right" vertical="center"/>
    </xf>
    <xf numFmtId="41" fontId="36" fillId="0" borderId="0" xfId="228" applyNumberFormat="1" applyFont="1" applyFill="1" applyBorder="1" applyAlignment="1">
      <alignment vertical="center"/>
    </xf>
    <xf numFmtId="41" fontId="37" fillId="0" borderId="0" xfId="228" applyNumberFormat="1" applyFont="1" applyFill="1" applyAlignment="1">
      <alignment vertical="center"/>
    </xf>
    <xf numFmtId="41" fontId="37" fillId="0" borderId="0" xfId="228" applyNumberFormat="1" applyFont="1" applyFill="1" applyBorder="1" applyAlignment="1">
      <alignment vertical="center"/>
    </xf>
    <xf numFmtId="41" fontId="56" fillId="0" borderId="0" xfId="228" applyNumberFormat="1" applyFont="1" applyFill="1" applyBorder="1" applyAlignment="1">
      <alignment vertical="center"/>
    </xf>
    <xf numFmtId="41" fontId="37" fillId="0" borderId="0" xfId="228" applyNumberFormat="1" applyFont="1" applyFill="1" applyBorder="1" applyAlignment="1">
      <alignment horizontal="centerContinuous" vertical="center"/>
    </xf>
    <xf numFmtId="41" fontId="37" fillId="0" borderId="0" xfId="228" applyNumberFormat="1" applyFont="1" applyFill="1" applyAlignment="1">
      <alignment horizontal="centerContinuous" vertical="center"/>
    </xf>
    <xf numFmtId="41" fontId="43" fillId="0" borderId="0" xfId="228" applyNumberFormat="1" applyFont="1" applyFill="1" applyAlignment="1">
      <alignment horizontal="centerContinuous" vertical="center"/>
    </xf>
    <xf numFmtId="41" fontId="37" fillId="0" borderId="0" xfId="228" applyNumberFormat="1" applyFont="1" applyFill="1" applyBorder="1" applyAlignment="1">
      <alignment horizontal="right" vertical="center"/>
    </xf>
    <xf numFmtId="41" fontId="37" fillId="0" borderId="18" xfId="228" applyNumberFormat="1" applyFont="1" applyFill="1" applyBorder="1" applyAlignment="1">
      <alignment vertical="center"/>
    </xf>
    <xf numFmtId="41" fontId="3" fillId="0" borderId="19" xfId="228" applyNumberFormat="1" applyFont="1" applyFill="1" applyBorder="1" applyAlignment="1">
      <alignment vertical="center"/>
    </xf>
    <xf numFmtId="41" fontId="3" fillId="0" borderId="18" xfId="228" applyNumberFormat="1" applyFont="1" applyFill="1" applyBorder="1" applyAlignment="1">
      <alignment vertical="center"/>
    </xf>
    <xf numFmtId="41" fontId="37" fillId="0" borderId="17" xfId="228" applyNumberFormat="1" applyFont="1" applyFill="1" applyBorder="1" applyAlignment="1">
      <alignment vertical="center"/>
    </xf>
    <xf numFmtId="41" fontId="3" fillId="0" borderId="0" xfId="228" applyNumberFormat="1" applyFont="1" applyFill="1" applyBorder="1" applyAlignment="1">
      <alignment vertical="center"/>
    </xf>
    <xf numFmtId="41" fontId="37" fillId="0" borderId="0" xfId="226" applyNumberFormat="1" applyFont="1" applyFill="1" applyBorder="1" applyAlignment="1">
      <alignment vertical="center"/>
    </xf>
    <xf numFmtId="41" fontId="37" fillId="0" borderId="0" xfId="226" applyNumberFormat="1" applyFont="1" applyFill="1" applyAlignment="1">
      <alignment vertical="center"/>
    </xf>
    <xf numFmtId="41" fontId="3" fillId="0" borderId="0" xfId="228" applyNumberFormat="1" applyFont="1" applyFill="1" applyAlignment="1">
      <alignment vertical="center"/>
    </xf>
    <xf numFmtId="41" fontId="37" fillId="0" borderId="0" xfId="226" applyNumberFormat="1" applyFont="1" applyFill="1" applyBorder="1" applyAlignment="1">
      <alignment horizontal="left" vertical="center"/>
    </xf>
    <xf numFmtId="41" fontId="37" fillId="0" borderId="0" xfId="232" applyNumberFormat="1" applyFont="1" applyFill="1" applyBorder="1" applyAlignment="1">
      <alignment horizontal="right" vertical="center"/>
      <protection/>
    </xf>
    <xf numFmtId="0" fontId="36" fillId="0" borderId="0" xfId="234" applyFont="1" applyFill="1" applyBorder="1" applyAlignment="1" applyProtection="1">
      <alignment vertical="center"/>
      <protection/>
    </xf>
    <xf numFmtId="0" fontId="36" fillId="0" borderId="0" xfId="235" applyFont="1" applyFill="1" applyAlignment="1">
      <alignment horizontal="left" vertical="center"/>
      <protection/>
    </xf>
    <xf numFmtId="0" fontId="36" fillId="0" borderId="0" xfId="227" applyNumberFormat="1" applyFont="1" applyFill="1" applyBorder="1" applyAlignment="1">
      <alignment horizontal="right" vertical="center"/>
      <protection/>
    </xf>
    <xf numFmtId="0" fontId="37" fillId="0" borderId="0" xfId="235" applyFont="1" applyFill="1" applyAlignment="1">
      <alignment horizontal="left" vertical="center"/>
      <protection/>
    </xf>
    <xf numFmtId="0" fontId="56" fillId="0" borderId="0" xfId="235" applyFont="1" applyFill="1" applyBorder="1" applyAlignment="1">
      <alignment horizontal="centerContinuous" vertical="center"/>
      <protection/>
    </xf>
    <xf numFmtId="0" fontId="56" fillId="0" borderId="0" xfId="235" applyFont="1" applyFill="1" applyBorder="1" applyAlignment="1">
      <alignment vertical="center"/>
      <protection/>
    </xf>
    <xf numFmtId="0" fontId="37" fillId="0" borderId="0" xfId="234" applyFont="1" applyFill="1" applyBorder="1" applyAlignment="1" applyProtection="1">
      <alignment vertical="center"/>
      <protection/>
    </xf>
    <xf numFmtId="0" fontId="37" fillId="0" borderId="16" xfId="0" applyNumberFormat="1" applyFont="1" applyFill="1" applyBorder="1" applyAlignment="1">
      <alignment horizontal="right" vertical="center" shrinkToFit="1"/>
    </xf>
    <xf numFmtId="0" fontId="37" fillId="0" borderId="0" xfId="236" applyFont="1" applyFill="1" applyBorder="1" applyAlignment="1">
      <alignment vertical="center"/>
    </xf>
    <xf numFmtId="1" fontId="37" fillId="0" borderId="0" xfId="236" applyNumberFormat="1" applyFont="1" applyFill="1" applyBorder="1" applyAlignment="1">
      <alignment horizontal="left" vertical="center"/>
    </xf>
    <xf numFmtId="0" fontId="36" fillId="0" borderId="0" xfId="224" applyNumberFormat="1" applyFont="1" applyFill="1" applyBorder="1" applyAlignment="1">
      <alignment horizontal="right" vertical="center"/>
    </xf>
    <xf numFmtId="0" fontId="37" fillId="0" borderId="0" xfId="224" applyFont="1" applyFill="1" applyBorder="1" applyAlignment="1">
      <alignment vertical="center"/>
    </xf>
    <xf numFmtId="0" fontId="37" fillId="0" borderId="0" xfId="229" applyFont="1" applyFill="1" applyAlignment="1">
      <alignment vertical="center"/>
      <protection/>
    </xf>
    <xf numFmtId="3" fontId="36" fillId="0" borderId="0" xfId="236" applyNumberFormat="1" applyFont="1" applyFill="1" applyAlignment="1">
      <alignment vertical="center"/>
    </xf>
    <xf numFmtId="0" fontId="36" fillId="0" borderId="0" xfId="236" applyNumberFormat="1" applyFont="1" applyFill="1" applyBorder="1" applyAlignment="1">
      <alignment horizontal="right" vertical="center"/>
    </xf>
    <xf numFmtId="0" fontId="36" fillId="0" borderId="0" xfId="236" applyFont="1" applyFill="1" applyBorder="1" applyAlignment="1">
      <alignment vertical="center"/>
    </xf>
    <xf numFmtId="3" fontId="37" fillId="0" borderId="0" xfId="236" applyNumberFormat="1" applyFont="1" applyFill="1" applyAlignment="1">
      <alignment vertical="center"/>
    </xf>
    <xf numFmtId="0" fontId="37" fillId="0" borderId="0" xfId="236" applyNumberFormat="1" applyFont="1" applyFill="1" applyBorder="1" applyAlignment="1">
      <alignment horizontal="right" vertical="center"/>
    </xf>
    <xf numFmtId="3" fontId="59" fillId="0" borderId="0" xfId="236" applyNumberFormat="1" applyFont="1" applyFill="1" applyAlignment="1">
      <alignment horizontal="centerContinuous" vertical="center"/>
    </xf>
    <xf numFmtId="0" fontId="59" fillId="0" borderId="0" xfId="236" applyFont="1" applyFill="1" applyBorder="1" applyAlignment="1">
      <alignment vertical="center"/>
    </xf>
    <xf numFmtId="0" fontId="43" fillId="0" borderId="0" xfId="236" applyFont="1" applyFill="1" applyBorder="1" applyAlignment="1">
      <alignment horizontal="centerContinuous" vertical="center"/>
    </xf>
    <xf numFmtId="3" fontId="43" fillId="0" borderId="0" xfId="236" applyNumberFormat="1" applyFont="1" applyFill="1" applyAlignment="1">
      <alignment horizontal="centerContinuous" vertical="center"/>
    </xf>
    <xf numFmtId="0" fontId="43" fillId="0" borderId="0" xfId="236" applyFont="1" applyFill="1" applyAlignment="1">
      <alignment horizontal="centerContinuous" vertical="center"/>
    </xf>
    <xf numFmtId="0" fontId="43" fillId="0" borderId="0" xfId="236" applyFont="1" applyFill="1" applyBorder="1" applyAlignment="1">
      <alignment vertical="center"/>
    </xf>
    <xf numFmtId="3" fontId="37" fillId="0" borderId="0" xfId="236" applyNumberFormat="1" applyFont="1" applyFill="1" applyBorder="1" applyAlignment="1">
      <alignment vertical="center"/>
    </xf>
    <xf numFmtId="0" fontId="37" fillId="0" borderId="0" xfId="236" applyFont="1" applyFill="1" applyBorder="1" applyAlignment="1">
      <alignment horizontal="center" vertical="center" shrinkToFit="1"/>
    </xf>
    <xf numFmtId="0" fontId="37" fillId="0" borderId="0" xfId="236" applyFont="1" applyFill="1" applyBorder="1" applyAlignment="1">
      <alignment vertical="center" shrinkToFit="1"/>
    </xf>
    <xf numFmtId="0" fontId="37" fillId="0" borderId="18" xfId="236" applyFont="1" applyFill="1" applyBorder="1" applyAlignment="1">
      <alignment vertical="center"/>
    </xf>
    <xf numFmtId="3" fontId="40" fillId="0" borderId="0" xfId="236" applyNumberFormat="1" applyFont="1" applyFill="1" applyAlignment="1">
      <alignment vertical="center"/>
    </xf>
    <xf numFmtId="0" fontId="40" fillId="0" borderId="0" xfId="236" applyFont="1" applyFill="1" applyBorder="1" applyAlignment="1">
      <alignment vertical="center"/>
    </xf>
    <xf numFmtId="0" fontId="3" fillId="0" borderId="0" xfId="236" applyFont="1" applyFill="1" applyBorder="1" applyAlignment="1">
      <alignment vertical="center"/>
    </xf>
    <xf numFmtId="3" fontId="3" fillId="0" borderId="0" xfId="236" applyNumberFormat="1" applyFont="1" applyFill="1" applyAlignment="1">
      <alignment vertical="center"/>
    </xf>
    <xf numFmtId="0" fontId="59" fillId="0" borderId="0" xfId="236" applyFont="1" applyFill="1" applyBorder="1" applyAlignment="1">
      <alignment horizontal="centerContinuous" vertical="center"/>
    </xf>
    <xf numFmtId="3" fontId="60" fillId="0" borderId="0" xfId="236" applyNumberFormat="1" applyFont="1" applyFill="1" applyAlignment="1">
      <alignment horizontal="centerContinuous" vertical="center"/>
    </xf>
    <xf numFmtId="0" fontId="60" fillId="0" borderId="0" xfId="236" applyFont="1" applyFill="1" applyAlignment="1">
      <alignment horizontal="centerContinuous" vertical="center"/>
    </xf>
    <xf numFmtId="3" fontId="43" fillId="0" borderId="0" xfId="236" applyNumberFormat="1" applyFont="1" applyFill="1" applyAlignment="1">
      <alignment horizontal="center" vertical="center"/>
    </xf>
    <xf numFmtId="3" fontId="37" fillId="0" borderId="0" xfId="234" applyNumberFormat="1" applyFont="1" applyFill="1" applyBorder="1" applyAlignment="1">
      <alignment horizontal="right" vertical="center"/>
    </xf>
    <xf numFmtId="0" fontId="37" fillId="0" borderId="0" xfId="236" applyNumberFormat="1" applyFont="1" applyFill="1" applyBorder="1" applyAlignment="1">
      <alignment horizontal="right" vertical="center" shrinkToFit="1"/>
    </xf>
    <xf numFmtId="0" fontId="37" fillId="0" borderId="18" xfId="236" applyNumberFormat="1" applyFont="1" applyFill="1" applyBorder="1" applyAlignment="1">
      <alignment vertical="center"/>
    </xf>
    <xf numFmtId="0" fontId="37" fillId="0" borderId="18" xfId="236" applyNumberFormat="1" applyFont="1" applyFill="1" applyBorder="1" applyAlignment="1" quotePrefix="1">
      <alignment horizontal="right" vertical="center"/>
    </xf>
    <xf numFmtId="0" fontId="37" fillId="0" borderId="18" xfId="236" applyNumberFormat="1" applyFont="1" applyFill="1" applyBorder="1" applyAlignment="1">
      <alignment horizontal="right" vertical="center"/>
    </xf>
    <xf numFmtId="0" fontId="36" fillId="0" borderId="0" xfId="234" applyNumberFormat="1" applyFont="1" applyFill="1" applyBorder="1" applyAlignment="1">
      <alignment horizontal="right" vertical="center"/>
    </xf>
    <xf numFmtId="0" fontId="37" fillId="0" borderId="0" xfId="234" applyNumberFormat="1" applyFont="1" applyFill="1" applyBorder="1" applyAlignment="1">
      <alignment vertical="center"/>
    </xf>
    <xf numFmtId="0" fontId="56" fillId="0" borderId="0" xfId="234" applyNumberFormat="1" applyFont="1" applyFill="1" applyAlignment="1">
      <alignment horizontal="centerContinuous" vertical="center"/>
    </xf>
    <xf numFmtId="0" fontId="43" fillId="0" borderId="0" xfId="234" applyNumberFormat="1" applyFont="1" applyFill="1" applyAlignment="1">
      <alignment horizontal="centerContinuous" vertical="center"/>
    </xf>
    <xf numFmtId="0" fontId="37" fillId="0" borderId="0" xfId="234" applyNumberFormat="1" applyFont="1" applyFill="1" applyBorder="1" applyAlignment="1">
      <alignment horizontal="left" vertical="center"/>
    </xf>
    <xf numFmtId="0" fontId="37" fillId="0" borderId="0" xfId="234" applyNumberFormat="1" applyFont="1" applyFill="1" applyBorder="1" applyAlignment="1">
      <alignment horizontal="right" vertical="center"/>
    </xf>
    <xf numFmtId="49" fontId="37" fillId="0" borderId="15" xfId="234" applyNumberFormat="1" applyFont="1" applyFill="1" applyBorder="1" applyAlignment="1">
      <alignment horizontal="center" vertical="center"/>
    </xf>
    <xf numFmtId="0" fontId="37" fillId="0" borderId="0" xfId="234" applyFont="1" applyFill="1" applyBorder="1" applyAlignment="1">
      <alignment horizontal="left" vertical="center"/>
    </xf>
    <xf numFmtId="0" fontId="3" fillId="0" borderId="0" xfId="234" applyNumberFormat="1" applyFont="1" applyFill="1" applyAlignment="1">
      <alignment vertical="center"/>
    </xf>
    <xf numFmtId="0" fontId="3" fillId="0" borderId="0" xfId="234" applyNumberFormat="1" applyFont="1" applyFill="1" applyBorder="1" applyAlignment="1">
      <alignment vertical="center"/>
    </xf>
    <xf numFmtId="1" fontId="36" fillId="0" borderId="0" xfId="234" applyNumberFormat="1" applyFont="1" applyFill="1" applyAlignment="1">
      <alignment vertical="center"/>
    </xf>
    <xf numFmtId="0" fontId="36" fillId="0" borderId="0" xfId="234" applyFont="1" applyFill="1" applyAlignment="1">
      <alignment vertical="center"/>
    </xf>
    <xf numFmtId="0" fontId="36" fillId="0" borderId="0" xfId="234" applyFont="1" applyFill="1" applyBorder="1" applyAlignment="1">
      <alignment vertical="center"/>
    </xf>
    <xf numFmtId="1" fontId="37" fillId="0" borderId="0" xfId="234" applyNumberFormat="1" applyFont="1" applyFill="1" applyAlignment="1">
      <alignment vertical="center"/>
    </xf>
    <xf numFmtId="0" fontId="37" fillId="0" borderId="0" xfId="234" applyFont="1" applyFill="1" applyAlignment="1">
      <alignment vertical="center"/>
    </xf>
    <xf numFmtId="0" fontId="56" fillId="0" borderId="0" xfId="234" applyFont="1" applyFill="1" applyBorder="1" applyAlignment="1">
      <alignment vertical="center"/>
    </xf>
    <xf numFmtId="0" fontId="43" fillId="0" borderId="0" xfId="234" applyFont="1" applyFill="1" applyBorder="1" applyAlignment="1">
      <alignment horizontal="centerContinuous" vertical="center"/>
    </xf>
    <xf numFmtId="0" fontId="43" fillId="0" borderId="0" xfId="234" applyFont="1" applyFill="1" applyBorder="1" applyAlignment="1">
      <alignment vertical="center"/>
    </xf>
    <xf numFmtId="1" fontId="43" fillId="0" borderId="0" xfId="234" applyNumberFormat="1" applyFont="1" applyFill="1" applyBorder="1" applyAlignment="1">
      <alignment vertical="center"/>
    </xf>
    <xf numFmtId="0" fontId="37" fillId="0" borderId="17" xfId="234" applyFont="1" applyFill="1" applyBorder="1" applyAlignment="1">
      <alignment vertical="center"/>
    </xf>
    <xf numFmtId="0" fontId="37" fillId="0" borderId="18" xfId="234" applyFont="1" applyFill="1" applyBorder="1" applyAlignment="1">
      <alignment vertical="center"/>
    </xf>
    <xf numFmtId="3" fontId="37" fillId="0" borderId="0" xfId="234" applyNumberFormat="1" applyFont="1" applyFill="1" applyAlignment="1">
      <alignment horizontal="right" vertical="center"/>
    </xf>
    <xf numFmtId="3" fontId="37" fillId="0" borderId="0" xfId="234" applyNumberFormat="1" applyFont="1" applyFill="1" applyAlignment="1">
      <alignment vertical="center"/>
    </xf>
    <xf numFmtId="0" fontId="37" fillId="0" borderId="0" xfId="234" applyFont="1" applyFill="1" applyAlignment="1">
      <alignment horizontal="left"/>
    </xf>
    <xf numFmtId="1" fontId="3" fillId="0" borderId="0" xfId="234" applyNumberFormat="1" applyFont="1" applyFill="1" applyAlignment="1">
      <alignment vertical="center"/>
    </xf>
    <xf numFmtId="3" fontId="3" fillId="0" borderId="0" xfId="234" applyNumberFormat="1" applyFont="1" applyFill="1" applyAlignment="1">
      <alignment horizontal="right" vertical="center"/>
    </xf>
    <xf numFmtId="3" fontId="3" fillId="0" borderId="0" xfId="234" applyNumberFormat="1" applyFont="1" applyFill="1" applyAlignment="1">
      <alignment vertical="center"/>
    </xf>
    <xf numFmtId="0" fontId="3" fillId="0" borderId="0" xfId="234" applyFont="1" applyFill="1" applyAlignment="1">
      <alignment vertical="center"/>
    </xf>
    <xf numFmtId="0" fontId="3" fillId="0" borderId="0" xfId="234" applyFont="1" applyFill="1" applyBorder="1" applyAlignment="1">
      <alignment vertical="center"/>
    </xf>
    <xf numFmtId="1" fontId="36" fillId="0" borderId="0" xfId="234" applyNumberFormat="1" applyFont="1" applyFill="1" applyBorder="1" applyAlignment="1">
      <alignment vertical="center"/>
    </xf>
    <xf numFmtId="0" fontId="36" fillId="0" borderId="0" xfId="234" applyFont="1" applyFill="1" applyBorder="1" applyAlignment="1">
      <alignment horizontal="center" vertical="center"/>
    </xf>
    <xf numFmtId="1" fontId="37" fillId="0" borderId="0" xfId="234" applyNumberFormat="1" applyFont="1" applyFill="1" applyBorder="1" applyAlignment="1">
      <alignment vertical="center"/>
    </xf>
    <xf numFmtId="0" fontId="37" fillId="0" borderId="0" xfId="234" applyFont="1" applyFill="1" applyBorder="1" applyAlignment="1">
      <alignment horizontal="center" vertical="center"/>
    </xf>
    <xf numFmtId="49" fontId="37" fillId="0" borderId="17" xfId="234" applyNumberFormat="1" applyFont="1" applyFill="1" applyBorder="1" applyAlignment="1">
      <alignment horizontal="center" vertical="center"/>
    </xf>
    <xf numFmtId="49" fontId="37" fillId="0" borderId="0" xfId="234" applyNumberFormat="1" applyFont="1" applyFill="1" applyBorder="1" applyAlignment="1">
      <alignment horizontal="center" vertical="center"/>
    </xf>
    <xf numFmtId="3" fontId="37" fillId="0" borderId="0" xfId="234" applyNumberFormat="1" applyFont="1" applyFill="1" applyBorder="1" applyAlignment="1">
      <alignment horizontal="center" vertical="center"/>
    </xf>
    <xf numFmtId="0" fontId="37" fillId="0" borderId="0" xfId="234" applyFont="1" applyFill="1" applyAlignment="1">
      <alignment horizontal="right" vertical="center"/>
    </xf>
    <xf numFmtId="0" fontId="37" fillId="0" borderId="0" xfId="234" applyFont="1" applyFill="1" applyAlignment="1">
      <alignment horizontal="center" vertical="center"/>
    </xf>
    <xf numFmtId="1" fontId="3" fillId="0" borderId="0" xfId="234" applyNumberFormat="1" applyFont="1" applyFill="1" applyBorder="1" applyAlignment="1">
      <alignment vertical="center"/>
    </xf>
    <xf numFmtId="0" fontId="37" fillId="0" borderId="0" xfId="234" applyFont="1" applyFill="1" applyBorder="1" applyAlignment="1">
      <alignment horizontal="centerContinuous" vertical="center"/>
    </xf>
    <xf numFmtId="0" fontId="59" fillId="0" borderId="0" xfId="235" applyFont="1" applyFill="1" applyBorder="1" applyAlignment="1">
      <alignment horizontal="centerContinuous" vertical="center"/>
      <protection/>
    </xf>
    <xf numFmtId="0" fontId="59" fillId="0" borderId="0" xfId="235" applyFont="1" applyFill="1" applyBorder="1" applyAlignment="1">
      <alignment vertical="center"/>
      <protection/>
    </xf>
    <xf numFmtId="0" fontId="43" fillId="0" borderId="0" xfId="234" applyFont="1" applyFill="1" applyAlignment="1">
      <alignment horizontal="centerContinuous" vertical="center"/>
    </xf>
    <xf numFmtId="186" fontId="37" fillId="0" borderId="0" xfId="234" applyNumberFormat="1" applyFont="1" applyFill="1" applyBorder="1" applyAlignment="1" applyProtection="1">
      <alignment horizontal="right" vertical="center"/>
      <protection locked="0"/>
    </xf>
    <xf numFmtId="3" fontId="37" fillId="0" borderId="0" xfId="235" applyNumberFormat="1" applyFont="1" applyFill="1" applyAlignment="1">
      <alignment horizontal="right" vertical="center"/>
      <protection/>
    </xf>
    <xf numFmtId="0" fontId="37" fillId="0" borderId="17" xfId="235" applyFont="1" applyFill="1" applyBorder="1" applyAlignment="1">
      <alignment horizontal="center" vertical="center"/>
      <protection/>
    </xf>
    <xf numFmtId="177" fontId="37" fillId="0" borderId="18" xfId="195" applyNumberFormat="1" applyFont="1" applyFill="1" applyBorder="1" applyAlignment="1">
      <alignment vertical="center"/>
    </xf>
    <xf numFmtId="187" fontId="37" fillId="0" borderId="18" xfId="195" applyNumberFormat="1" applyFont="1" applyFill="1" applyBorder="1" applyAlignment="1">
      <alignment vertical="center"/>
    </xf>
    <xf numFmtId="177" fontId="37" fillId="0" borderId="18" xfId="195" applyNumberFormat="1" applyFont="1" applyFill="1" applyBorder="1" applyAlignment="1">
      <alignment horizontal="center" vertical="center"/>
    </xf>
    <xf numFmtId="0" fontId="37" fillId="0" borderId="19" xfId="235" applyFont="1" applyFill="1" applyBorder="1" applyAlignment="1">
      <alignment horizontal="center" vertical="center"/>
      <protection/>
    </xf>
    <xf numFmtId="187" fontId="37" fillId="0" borderId="18" xfId="234" applyNumberFormat="1" applyFont="1" applyFill="1" applyBorder="1" applyAlignment="1">
      <alignment horizontal="right" vertical="center"/>
    </xf>
    <xf numFmtId="0" fontId="59" fillId="0" borderId="0" xfId="234" applyFont="1" applyFill="1" applyAlignment="1">
      <alignment horizontal="centerContinuous" vertical="center"/>
    </xf>
    <xf numFmtId="0" fontId="37" fillId="0" borderId="0" xfId="234" applyFont="1" applyFill="1" applyAlignment="1">
      <alignment horizontal="centerContinuous" vertical="center"/>
    </xf>
    <xf numFmtId="0" fontId="37" fillId="0" borderId="0" xfId="234" applyFont="1" applyFill="1" applyAlignment="1">
      <alignment horizontal="left" vertical="center"/>
    </xf>
    <xf numFmtId="0" fontId="37" fillId="0" borderId="11" xfId="234" applyFont="1" applyFill="1" applyBorder="1" applyAlignment="1">
      <alignment vertical="center"/>
    </xf>
    <xf numFmtId="0" fontId="37" fillId="0" borderId="0" xfId="234" applyFont="1" applyFill="1" applyBorder="1" applyAlignment="1" quotePrefix="1">
      <alignment horizontal="center" vertical="center"/>
    </xf>
    <xf numFmtId="189" fontId="37" fillId="0" borderId="0" xfId="234" applyNumberFormat="1" applyFont="1" applyFill="1" applyBorder="1" applyAlignment="1" applyProtection="1">
      <alignment horizontal="right" vertical="center"/>
      <protection locked="0"/>
    </xf>
    <xf numFmtId="192" fontId="37" fillId="0" borderId="0" xfId="234" applyNumberFormat="1" applyFont="1" applyFill="1" applyBorder="1" applyAlignment="1" applyProtection="1">
      <alignment horizontal="right" vertical="center"/>
      <protection locked="0"/>
    </xf>
    <xf numFmtId="186" fontId="37" fillId="0" borderId="15" xfId="234" applyNumberFormat="1" applyFont="1" applyFill="1" applyBorder="1" applyAlignment="1" applyProtection="1">
      <alignment horizontal="right" vertical="center"/>
      <protection locked="0"/>
    </xf>
    <xf numFmtId="192" fontId="37" fillId="0" borderId="0" xfId="194" applyNumberFormat="1" applyFont="1" applyFill="1" applyBorder="1" applyAlignment="1" applyProtection="1">
      <alignment horizontal="right" vertical="center"/>
      <protection locked="0"/>
    </xf>
    <xf numFmtId="1" fontId="36" fillId="0" borderId="0" xfId="234" applyNumberFormat="1" applyFont="1" applyFill="1" applyAlignment="1">
      <alignment horizontal="right" vertical="center"/>
    </xf>
    <xf numFmtId="178" fontId="36" fillId="0" borderId="0" xfId="234" applyNumberFormat="1" applyFont="1" applyFill="1" applyAlignment="1">
      <alignment vertical="center"/>
    </xf>
    <xf numFmtId="3" fontId="36" fillId="0" borderId="0" xfId="234" applyNumberFormat="1" applyFont="1" applyFill="1" applyAlignment="1">
      <alignment vertical="center"/>
    </xf>
    <xf numFmtId="3" fontId="36" fillId="0" borderId="0" xfId="234" applyNumberFormat="1" applyFont="1" applyFill="1" applyAlignment="1">
      <alignment horizontal="right" vertical="center"/>
    </xf>
    <xf numFmtId="1" fontId="56" fillId="0" borderId="0" xfId="234" applyNumberFormat="1" applyFont="1" applyFill="1" applyAlignment="1">
      <alignment horizontal="centerContinuous" vertical="center"/>
    </xf>
    <xf numFmtId="178" fontId="56" fillId="0" borderId="0" xfId="234" applyNumberFormat="1" applyFont="1" applyFill="1" applyAlignment="1">
      <alignment horizontal="centerContinuous" vertical="center"/>
    </xf>
    <xf numFmtId="3" fontId="56" fillId="0" borderId="0" xfId="234" applyNumberFormat="1" applyFont="1" applyFill="1" applyAlignment="1">
      <alignment horizontal="centerContinuous" vertical="center"/>
    </xf>
    <xf numFmtId="0" fontId="56" fillId="0" borderId="0" xfId="234" applyFont="1" applyFill="1" applyAlignment="1">
      <alignment horizontal="centerContinuous" vertical="center"/>
    </xf>
    <xf numFmtId="1" fontId="56" fillId="0" borderId="0" xfId="234" applyNumberFormat="1" applyFont="1" applyFill="1" applyBorder="1" applyAlignment="1">
      <alignment horizontal="centerContinuous" vertical="center"/>
    </xf>
    <xf numFmtId="1" fontId="56" fillId="0" borderId="0" xfId="234" applyNumberFormat="1" applyFont="1" applyFill="1" applyBorder="1" applyAlignment="1">
      <alignment vertical="center"/>
    </xf>
    <xf numFmtId="1" fontId="43" fillId="0" borderId="0" xfId="234" applyNumberFormat="1" applyFont="1" applyFill="1" applyAlignment="1">
      <alignment horizontal="centerContinuous" vertical="center"/>
    </xf>
    <xf numFmtId="178" fontId="43" fillId="0" borderId="0" xfId="234" applyNumberFormat="1" applyFont="1" applyFill="1" applyAlignment="1">
      <alignment horizontal="centerContinuous" vertical="center"/>
    </xf>
    <xf numFmtId="3" fontId="43" fillId="0" borderId="0" xfId="234" applyNumberFormat="1" applyFont="1" applyFill="1" applyAlignment="1">
      <alignment horizontal="centerContinuous" vertical="center"/>
    </xf>
    <xf numFmtId="1" fontId="37" fillId="0" borderId="0" xfId="234" applyNumberFormat="1" applyFont="1" applyFill="1" applyBorder="1" applyAlignment="1">
      <alignment horizontal="right" vertical="center"/>
    </xf>
    <xf numFmtId="178" fontId="37" fillId="0" borderId="0" xfId="234" applyNumberFormat="1" applyFont="1" applyFill="1" applyBorder="1" applyAlignment="1">
      <alignment horizontal="left" vertical="center"/>
    </xf>
    <xf numFmtId="3" fontId="37" fillId="0" borderId="0" xfId="234" applyNumberFormat="1" applyFont="1" applyFill="1" applyBorder="1" applyAlignment="1">
      <alignment horizontal="left" vertical="center"/>
    </xf>
    <xf numFmtId="187" fontId="37" fillId="0" borderId="19" xfId="234" applyNumberFormat="1" applyFont="1" applyFill="1" applyBorder="1" applyAlignment="1">
      <alignment horizontal="right" vertical="center"/>
    </xf>
    <xf numFmtId="187" fontId="37" fillId="0" borderId="18" xfId="234" applyNumberFormat="1" applyFont="1" applyFill="1" applyBorder="1" applyAlignment="1">
      <alignment vertical="center"/>
    </xf>
    <xf numFmtId="187" fontId="37" fillId="0" borderId="18" xfId="234" applyNumberFormat="1" applyFont="1" applyFill="1" applyBorder="1" applyAlignment="1">
      <alignment horizontal="center" vertical="center"/>
    </xf>
    <xf numFmtId="1" fontId="37" fillId="0" borderId="19" xfId="234" applyNumberFormat="1" applyFont="1" applyFill="1" applyBorder="1" applyAlignment="1">
      <alignment horizontal="center" vertical="center"/>
    </xf>
    <xf numFmtId="0" fontId="37" fillId="0" borderId="0" xfId="234" applyFont="1" applyFill="1">
      <alignment/>
    </xf>
    <xf numFmtId="0" fontId="37" fillId="0" borderId="0" xfId="234" applyFont="1" applyFill="1" applyBorder="1" applyAlignment="1">
      <alignment horizontal="center"/>
    </xf>
    <xf numFmtId="3" fontId="37" fillId="0" borderId="0" xfId="234" applyNumberFormat="1" applyFont="1" applyFill="1" applyAlignment="1">
      <alignment horizontal="center" vertical="center"/>
    </xf>
    <xf numFmtId="1" fontId="37" fillId="0" borderId="0" xfId="234" applyNumberFormat="1" applyFont="1" applyFill="1" applyAlignment="1">
      <alignment horizontal="center" vertical="center"/>
    </xf>
    <xf numFmtId="3" fontId="37" fillId="0" borderId="0" xfId="234" applyNumberFormat="1" applyFont="1" applyFill="1" applyAlignment="1">
      <alignment horizontal="left" vertical="center"/>
    </xf>
    <xf numFmtId="1" fontId="37" fillId="0" borderId="0" xfId="234" applyNumberFormat="1" applyFont="1" applyFill="1" applyAlignment="1">
      <alignment horizontal="right" vertical="center"/>
    </xf>
    <xf numFmtId="178" fontId="37" fillId="0" borderId="0" xfId="234" applyNumberFormat="1" applyFont="1" applyFill="1" applyAlignment="1">
      <alignment vertical="center"/>
    </xf>
    <xf numFmtId="1" fontId="3" fillId="0" borderId="0" xfId="234" applyNumberFormat="1" applyFont="1" applyFill="1" applyAlignment="1">
      <alignment horizontal="right" vertical="center"/>
    </xf>
    <xf numFmtId="178" fontId="3" fillId="0" borderId="0" xfId="234" applyNumberFormat="1" applyFont="1" applyFill="1" applyAlignment="1">
      <alignment vertical="center"/>
    </xf>
    <xf numFmtId="3" fontId="3" fillId="0" borderId="0" xfId="234" applyNumberFormat="1" applyFont="1" applyFill="1" applyAlignment="1">
      <alignment horizontal="left" vertical="center"/>
    </xf>
    <xf numFmtId="178" fontId="36" fillId="0" borderId="0" xfId="234" applyNumberFormat="1" applyFont="1" applyFill="1" applyAlignment="1">
      <alignment horizontal="center" vertical="center"/>
    </xf>
    <xf numFmtId="0" fontId="36" fillId="0" borderId="0" xfId="234" applyFont="1" applyFill="1" applyAlignment="1">
      <alignment horizontal="center" vertical="center"/>
    </xf>
    <xf numFmtId="3" fontId="36" fillId="0" borderId="0" xfId="234" applyNumberFormat="1" applyFont="1" applyFill="1" applyAlignment="1">
      <alignment horizontal="center" vertical="center"/>
    </xf>
    <xf numFmtId="178" fontId="37" fillId="0" borderId="0" xfId="234" applyNumberFormat="1" applyFont="1" applyFill="1" applyAlignment="1">
      <alignment horizontal="center" vertical="center"/>
    </xf>
    <xf numFmtId="0" fontId="37" fillId="0" borderId="0" xfId="234" applyNumberFormat="1" applyFont="1" applyFill="1" applyAlignment="1">
      <alignment horizontal="center" vertical="center"/>
    </xf>
    <xf numFmtId="178" fontId="56" fillId="0" borderId="0" xfId="234" applyNumberFormat="1" applyFont="1" applyFill="1" applyBorder="1" applyAlignment="1">
      <alignment horizontal="center" vertical="center"/>
    </xf>
    <xf numFmtId="178" fontId="56" fillId="0" borderId="0" xfId="234" applyNumberFormat="1" applyFont="1" applyFill="1" applyAlignment="1">
      <alignment horizontal="center" vertical="center"/>
    </xf>
    <xf numFmtId="178" fontId="37" fillId="0" borderId="0" xfId="234" applyNumberFormat="1" applyFont="1" applyFill="1" applyBorder="1" applyAlignment="1">
      <alignment horizontal="center" vertical="center"/>
    </xf>
    <xf numFmtId="0" fontId="37" fillId="0" borderId="17" xfId="234" applyNumberFormat="1" applyFont="1" applyFill="1" applyBorder="1" applyAlignment="1">
      <alignment horizontal="center" vertical="center"/>
    </xf>
    <xf numFmtId="191" fontId="37" fillId="0" borderId="18" xfId="234" applyNumberFormat="1" applyFont="1" applyFill="1" applyBorder="1" applyAlignment="1">
      <alignment horizontal="right" vertical="center"/>
    </xf>
    <xf numFmtId="0" fontId="37" fillId="0" borderId="19" xfId="234" applyNumberFormat="1" applyFont="1" applyFill="1" applyBorder="1" applyAlignment="1">
      <alignment horizontal="center" vertical="center"/>
    </xf>
    <xf numFmtId="191" fontId="37" fillId="0" borderId="18" xfId="195" applyNumberFormat="1" applyFont="1" applyFill="1" applyBorder="1" applyAlignment="1">
      <alignment horizontal="right" vertical="center"/>
    </xf>
    <xf numFmtId="191" fontId="37" fillId="0" borderId="18" xfId="195" applyNumberFormat="1" applyFont="1" applyFill="1" applyBorder="1" applyAlignment="1" quotePrefix="1">
      <alignment horizontal="right" vertical="center"/>
    </xf>
    <xf numFmtId="185" fontId="37" fillId="0" borderId="0" xfId="234" applyNumberFormat="1" applyFont="1" applyFill="1" applyBorder="1" applyAlignment="1">
      <alignment horizontal="center" vertical="center"/>
    </xf>
    <xf numFmtId="0" fontId="37" fillId="0" borderId="0" xfId="234" applyNumberFormat="1" applyFont="1" applyFill="1" applyBorder="1" applyAlignment="1">
      <alignment horizontal="center" vertical="center"/>
    </xf>
    <xf numFmtId="0" fontId="36" fillId="0" borderId="0" xfId="234" applyNumberFormat="1" applyFont="1" applyFill="1" applyBorder="1" applyAlignment="1">
      <alignment horizontal="center" vertical="center"/>
    </xf>
    <xf numFmtId="0" fontId="57" fillId="0" borderId="0" xfId="234" applyFont="1" applyFill="1" applyBorder="1" applyAlignment="1">
      <alignment vertical="center"/>
    </xf>
    <xf numFmtId="0" fontId="57" fillId="0" borderId="0" xfId="234" applyFont="1" applyFill="1" applyAlignment="1">
      <alignment vertical="center"/>
    </xf>
    <xf numFmtId="1" fontId="57" fillId="0" borderId="0" xfId="234" applyNumberFormat="1" applyFont="1" applyFill="1" applyBorder="1" applyAlignment="1">
      <alignment vertical="center"/>
    </xf>
    <xf numFmtId="180" fontId="37" fillId="0" borderId="18" xfId="234" applyNumberFormat="1" applyFont="1" applyFill="1" applyBorder="1" applyAlignment="1">
      <alignment horizontal="right" vertical="center"/>
    </xf>
    <xf numFmtId="180" fontId="37" fillId="0" borderId="17" xfId="234" applyNumberFormat="1" applyFont="1" applyFill="1" applyBorder="1" applyAlignment="1">
      <alignment horizontal="right" vertical="center"/>
    </xf>
    <xf numFmtId="178" fontId="3" fillId="0" borderId="0" xfId="234" applyNumberFormat="1" applyFont="1" applyFill="1" applyAlignment="1">
      <alignment horizontal="center" vertical="center"/>
    </xf>
    <xf numFmtId="0" fontId="3" fillId="0" borderId="0" xfId="234" applyFont="1" applyFill="1" applyAlignment="1">
      <alignment horizontal="center" vertical="center"/>
    </xf>
    <xf numFmtId="3" fontId="3" fillId="0" borderId="0" xfId="234" applyNumberFormat="1" applyFont="1" applyFill="1" applyAlignment="1">
      <alignment horizontal="center" vertical="center"/>
    </xf>
    <xf numFmtId="0" fontId="3" fillId="0" borderId="0" xfId="234" applyNumberFormat="1" applyFont="1" applyFill="1" applyAlignment="1">
      <alignment horizontal="center" vertical="center"/>
    </xf>
    <xf numFmtId="3" fontId="36" fillId="0" borderId="0" xfId="234" applyNumberFormat="1" applyFont="1" applyFill="1" applyBorder="1" applyAlignment="1" applyProtection="1">
      <alignment vertical="center"/>
      <protection/>
    </xf>
    <xf numFmtId="1" fontId="36" fillId="0" borderId="0" xfId="234" applyNumberFormat="1" applyFont="1" applyFill="1" applyBorder="1" applyAlignment="1" applyProtection="1">
      <alignment horizontal="right" vertical="center"/>
      <protection/>
    </xf>
    <xf numFmtId="178" fontId="36" fillId="0" borderId="0" xfId="234" applyNumberFormat="1" applyFont="1" applyFill="1" applyBorder="1" applyAlignment="1" applyProtection="1">
      <alignment vertical="center"/>
      <protection/>
    </xf>
    <xf numFmtId="3" fontId="36" fillId="0" borderId="0" xfId="234" applyNumberFormat="1" applyFont="1" applyFill="1" applyBorder="1" applyAlignment="1" applyProtection="1">
      <alignment horizontal="right" vertical="center"/>
      <protection/>
    </xf>
    <xf numFmtId="1" fontId="36" fillId="0" borderId="0" xfId="234" applyNumberFormat="1" applyFont="1" applyFill="1" applyBorder="1" applyAlignment="1" applyProtection="1">
      <alignment vertical="center"/>
      <protection/>
    </xf>
    <xf numFmtId="3" fontId="37" fillId="0" borderId="0" xfId="234" applyNumberFormat="1" applyFont="1" applyFill="1" applyBorder="1" applyAlignment="1" applyProtection="1">
      <alignment vertical="center"/>
      <protection/>
    </xf>
    <xf numFmtId="1" fontId="37" fillId="0" borderId="0" xfId="234" applyNumberFormat="1" applyFont="1" applyFill="1" applyBorder="1" applyAlignment="1" applyProtection="1">
      <alignment horizontal="right" vertical="center"/>
      <protection/>
    </xf>
    <xf numFmtId="178" fontId="37" fillId="0" borderId="0" xfId="234" applyNumberFormat="1" applyFont="1" applyFill="1" applyBorder="1" applyAlignment="1" applyProtection="1">
      <alignment vertical="center"/>
      <protection/>
    </xf>
    <xf numFmtId="3" fontId="37" fillId="0" borderId="0" xfId="234" applyNumberFormat="1" applyFont="1" applyFill="1" applyBorder="1" applyAlignment="1" applyProtection="1">
      <alignment horizontal="right" vertical="center"/>
      <protection/>
    </xf>
    <xf numFmtId="1" fontId="37" fillId="0" borderId="0" xfId="234" applyNumberFormat="1" applyFont="1" applyFill="1" applyBorder="1" applyAlignment="1" applyProtection="1">
      <alignment vertical="center"/>
      <protection/>
    </xf>
    <xf numFmtId="1" fontId="56" fillId="0" borderId="0" xfId="234" applyNumberFormat="1" applyFont="1" applyFill="1" applyBorder="1" applyAlignment="1" applyProtection="1">
      <alignment horizontal="centerContinuous" vertical="center"/>
      <protection/>
    </xf>
    <xf numFmtId="3" fontId="56" fillId="0" borderId="0" xfId="234" applyNumberFormat="1" applyFont="1" applyFill="1" applyBorder="1" applyAlignment="1" applyProtection="1">
      <alignment horizontal="centerContinuous" vertical="center"/>
      <protection/>
    </xf>
    <xf numFmtId="1" fontId="56" fillId="0" borderId="0" xfId="234" applyNumberFormat="1" applyFont="1" applyFill="1" applyBorder="1" applyAlignment="1" applyProtection="1">
      <alignment vertical="center"/>
      <protection/>
    </xf>
    <xf numFmtId="1" fontId="43" fillId="0" borderId="0" xfId="234" applyNumberFormat="1" applyFont="1" applyFill="1" applyBorder="1" applyAlignment="1" applyProtection="1">
      <alignment horizontal="center" vertical="center"/>
      <protection/>
    </xf>
    <xf numFmtId="3" fontId="43" fillId="0" borderId="0" xfId="234" applyNumberFormat="1" applyFont="1" applyFill="1" applyBorder="1" applyAlignment="1" applyProtection="1">
      <alignment horizontal="center" vertical="center"/>
      <protection/>
    </xf>
    <xf numFmtId="1" fontId="43" fillId="0" borderId="0" xfId="234" applyNumberFormat="1" applyFont="1" applyFill="1" applyBorder="1" applyAlignment="1" applyProtection="1">
      <alignment vertical="center"/>
      <protection/>
    </xf>
    <xf numFmtId="0" fontId="37" fillId="0" borderId="0" xfId="234" applyFont="1" applyFill="1" applyBorder="1" applyAlignment="1" applyProtection="1">
      <alignment horizontal="left" vertical="center"/>
      <protection/>
    </xf>
    <xf numFmtId="3" fontId="37" fillId="0" borderId="0" xfId="234" applyNumberFormat="1" applyFont="1" applyFill="1" applyBorder="1" applyAlignment="1" applyProtection="1">
      <alignment horizontal="left" vertical="center"/>
      <protection/>
    </xf>
    <xf numFmtId="178" fontId="37" fillId="0" borderId="0" xfId="234" applyNumberFormat="1" applyFont="1" applyFill="1" applyBorder="1" applyAlignment="1" applyProtection="1">
      <alignment horizontal="left" vertical="center"/>
      <protection/>
    </xf>
    <xf numFmtId="0" fontId="37" fillId="0" borderId="0" xfId="234" applyFont="1" applyFill="1" applyBorder="1" applyAlignment="1" applyProtection="1">
      <alignment horizontal="right" vertical="center"/>
      <protection/>
    </xf>
    <xf numFmtId="1" fontId="37" fillId="0" borderId="0" xfId="234" applyNumberFormat="1" applyFont="1" applyFill="1" applyBorder="1" applyAlignment="1" applyProtection="1">
      <alignment horizontal="center" vertical="center"/>
      <protection/>
    </xf>
    <xf numFmtId="41" fontId="37" fillId="0" borderId="0" xfId="234" applyNumberFormat="1" applyFont="1" applyFill="1" applyBorder="1" applyAlignment="1" applyProtection="1" quotePrefix="1">
      <alignment horizontal="center" vertical="center"/>
      <protection/>
    </xf>
    <xf numFmtId="1" fontId="37" fillId="0" borderId="0" xfId="234" applyNumberFormat="1" applyFont="1" applyFill="1" applyBorder="1" applyAlignment="1" applyProtection="1" quotePrefix="1">
      <alignment horizontal="center" vertical="center"/>
      <protection/>
    </xf>
    <xf numFmtId="0" fontId="37" fillId="0" borderId="17" xfId="234" applyFont="1" applyFill="1" applyBorder="1" applyAlignment="1" applyProtection="1">
      <alignment horizontal="center" vertical="center"/>
      <protection/>
    </xf>
    <xf numFmtId="187" fontId="37" fillId="0" borderId="18" xfId="234" applyNumberFormat="1" applyFont="1" applyFill="1" applyBorder="1" applyAlignment="1" applyProtection="1">
      <alignment vertical="center"/>
      <protection/>
    </xf>
    <xf numFmtId="187" fontId="37" fillId="0" borderId="18" xfId="234" applyNumberFormat="1" applyFont="1" applyFill="1" applyBorder="1" applyAlignment="1" applyProtection="1">
      <alignment horizontal="right" vertical="center"/>
      <protection/>
    </xf>
    <xf numFmtId="1" fontId="37" fillId="0" borderId="19" xfId="234" applyNumberFormat="1" applyFont="1" applyFill="1" applyBorder="1" applyAlignment="1" applyProtection="1">
      <alignment horizontal="center" vertical="center"/>
      <protection/>
    </xf>
    <xf numFmtId="1" fontId="37" fillId="0" borderId="0" xfId="234" applyNumberFormat="1" applyFont="1" applyFill="1" applyAlignment="1" applyProtection="1">
      <alignment horizontal="center" vertical="center"/>
      <protection/>
    </xf>
    <xf numFmtId="3" fontId="3" fillId="0" borderId="0" xfId="234" applyNumberFormat="1" applyFont="1" applyFill="1" applyBorder="1" applyAlignment="1" applyProtection="1">
      <alignment vertical="center"/>
      <protection/>
    </xf>
    <xf numFmtId="1" fontId="3" fillId="0" borderId="0" xfId="234" applyNumberFormat="1" applyFont="1" applyFill="1" applyBorder="1" applyAlignment="1" applyProtection="1">
      <alignment horizontal="right" vertical="center"/>
      <protection/>
    </xf>
    <xf numFmtId="178" fontId="3" fillId="0" borderId="0" xfId="234" applyNumberFormat="1" applyFont="1" applyFill="1" applyBorder="1" applyAlignment="1" applyProtection="1">
      <alignment vertical="center"/>
      <protection/>
    </xf>
    <xf numFmtId="3" fontId="3" fillId="0" borderId="0" xfId="234" applyNumberFormat="1" applyFont="1" applyFill="1" applyBorder="1" applyAlignment="1" applyProtection="1">
      <alignment horizontal="right" vertical="center"/>
      <protection/>
    </xf>
    <xf numFmtId="1" fontId="3" fillId="0" borderId="0" xfId="234" applyNumberFormat="1" applyFont="1" applyFill="1" applyBorder="1" applyAlignment="1" applyProtection="1">
      <alignment vertical="center"/>
      <protection/>
    </xf>
    <xf numFmtId="1" fontId="36" fillId="0" borderId="0" xfId="234" applyNumberFormat="1" applyFont="1" applyFill="1" applyAlignment="1">
      <alignment horizontal="center" vertical="center"/>
    </xf>
    <xf numFmtId="1" fontId="43" fillId="0" borderId="0" xfId="234" applyNumberFormat="1" applyFont="1" applyFill="1" applyAlignment="1">
      <alignment horizontal="center" vertical="center"/>
    </xf>
    <xf numFmtId="3" fontId="43" fillId="0" borderId="0" xfId="234" applyNumberFormat="1" applyFont="1" applyFill="1" applyAlignment="1">
      <alignment horizontal="center" vertical="center"/>
    </xf>
    <xf numFmtId="1" fontId="37" fillId="0" borderId="0" xfId="234" applyNumberFormat="1" applyFont="1" applyFill="1" applyBorder="1" applyAlignment="1">
      <alignment horizontal="center" vertical="center"/>
    </xf>
    <xf numFmtId="1" fontId="37" fillId="0" borderId="20" xfId="234" applyNumberFormat="1" applyFont="1" applyFill="1" applyBorder="1" applyAlignment="1">
      <alignment horizontal="center" vertical="center"/>
    </xf>
    <xf numFmtId="1" fontId="3" fillId="0" borderId="0" xfId="234" applyNumberFormat="1" applyFont="1" applyFill="1" applyAlignment="1">
      <alignment horizontal="center" vertical="center"/>
    </xf>
    <xf numFmtId="184" fontId="37" fillId="0" borderId="18" xfId="234" applyNumberFormat="1" applyFont="1" applyFill="1" applyBorder="1" applyAlignment="1" quotePrefix="1">
      <alignment vertical="center"/>
    </xf>
    <xf numFmtId="184" fontId="37" fillId="0" borderId="17" xfId="234" applyNumberFormat="1" applyFont="1" applyFill="1" applyBorder="1" applyAlignment="1" quotePrefix="1">
      <alignment vertical="center"/>
    </xf>
    <xf numFmtId="1" fontId="37" fillId="0" borderId="18" xfId="234" applyNumberFormat="1" applyFont="1" applyFill="1" applyBorder="1" applyAlignment="1">
      <alignment horizontal="center" vertical="center"/>
    </xf>
    <xf numFmtId="0" fontId="36" fillId="0" borderId="0" xfId="234" applyFont="1" applyFill="1">
      <alignment/>
    </xf>
    <xf numFmtId="0" fontId="3" fillId="0" borderId="0" xfId="234" applyFont="1" applyFill="1">
      <alignment/>
    </xf>
    <xf numFmtId="178" fontId="36" fillId="0" borderId="0" xfId="234" applyNumberFormat="1" applyFont="1" applyFill="1" applyBorder="1" applyAlignment="1">
      <alignment horizontal="center" vertical="center"/>
    </xf>
    <xf numFmtId="178" fontId="56" fillId="0" borderId="0" xfId="234" applyNumberFormat="1" applyFont="1" applyFill="1" applyBorder="1" applyAlignment="1">
      <alignment horizontal="centerContinuous" vertical="center"/>
    </xf>
    <xf numFmtId="0" fontId="43" fillId="0" borderId="0" xfId="234" applyFont="1" applyFill="1" applyAlignment="1">
      <alignment horizontal="center" vertical="center"/>
    </xf>
    <xf numFmtId="178" fontId="43" fillId="0" borderId="0" xfId="234" applyNumberFormat="1" applyFont="1" applyFill="1" applyBorder="1" applyAlignment="1">
      <alignment horizontal="centerContinuous" vertical="center"/>
    </xf>
    <xf numFmtId="178" fontId="3" fillId="0" borderId="0" xfId="234" applyNumberFormat="1" applyFont="1" applyFill="1" applyBorder="1" applyAlignment="1">
      <alignment horizontal="center" vertical="center"/>
    </xf>
    <xf numFmtId="178" fontId="36" fillId="0" borderId="0" xfId="234" applyNumberFormat="1" applyFont="1" applyFill="1" applyAlignment="1">
      <alignment horizontal="center"/>
    </xf>
    <xf numFmtId="0" fontId="36" fillId="0" borderId="0" xfId="234" applyFont="1" applyFill="1" applyAlignment="1">
      <alignment horizontal="center"/>
    </xf>
    <xf numFmtId="3" fontId="36" fillId="0" borderId="0" xfId="234" applyNumberFormat="1" applyFont="1" applyFill="1" applyAlignment="1">
      <alignment horizontal="center"/>
    </xf>
    <xf numFmtId="0" fontId="36" fillId="0" borderId="0" xfId="234" applyFont="1" applyFill="1" applyBorder="1">
      <alignment/>
    </xf>
    <xf numFmtId="178" fontId="37" fillId="0" borderId="0" xfId="234" applyNumberFormat="1" applyFont="1" applyFill="1" applyAlignment="1">
      <alignment horizontal="center"/>
    </xf>
    <xf numFmtId="0" fontId="37" fillId="0" borderId="0" xfId="234" applyFont="1" applyFill="1" applyAlignment="1">
      <alignment horizontal="center"/>
    </xf>
    <xf numFmtId="3" fontId="37" fillId="0" borderId="0" xfId="234" applyNumberFormat="1" applyFont="1" applyFill="1" applyAlignment="1">
      <alignment horizontal="center"/>
    </xf>
    <xf numFmtId="0" fontId="56" fillId="0" borderId="0" xfId="234" applyFont="1" applyFill="1" applyAlignment="1">
      <alignment horizontal="centerContinuous"/>
    </xf>
    <xf numFmtId="0" fontId="56" fillId="0" borderId="0" xfId="234" applyFont="1" applyFill="1" applyBorder="1">
      <alignment/>
    </xf>
    <xf numFmtId="0" fontId="43" fillId="0" borderId="0" xfId="234" applyFont="1" applyFill="1" applyAlignment="1">
      <alignment horizontal="center"/>
    </xf>
    <xf numFmtId="0" fontId="43" fillId="0" borderId="0" xfId="234" applyFont="1" applyFill="1" applyBorder="1">
      <alignment/>
    </xf>
    <xf numFmtId="0" fontId="37" fillId="0" borderId="0" xfId="234" applyFont="1" applyFill="1" applyBorder="1" applyAlignment="1">
      <alignment horizontal="left"/>
    </xf>
    <xf numFmtId="178" fontId="37" fillId="0" borderId="0" xfId="234" applyNumberFormat="1" applyFont="1" applyFill="1" applyBorder="1" applyAlignment="1">
      <alignment horizontal="center"/>
    </xf>
    <xf numFmtId="3" fontId="37" fillId="0" borderId="0" xfId="234" applyNumberFormat="1" applyFont="1" applyFill="1" applyBorder="1" applyAlignment="1">
      <alignment horizontal="center"/>
    </xf>
    <xf numFmtId="190" fontId="37" fillId="0" borderId="0" xfId="234" applyNumberFormat="1" applyFont="1" applyFill="1" applyBorder="1" applyAlignment="1" quotePrefix="1">
      <alignment horizontal="right" vertical="center"/>
    </xf>
    <xf numFmtId="190" fontId="37" fillId="0" borderId="0" xfId="234" applyNumberFormat="1" applyFont="1" applyFill="1" applyBorder="1" applyAlignment="1">
      <alignment horizontal="right" vertical="center"/>
    </xf>
    <xf numFmtId="190" fontId="37" fillId="0" borderId="0" xfId="234" applyNumberFormat="1" applyFont="1" applyFill="1" applyBorder="1" applyAlignment="1">
      <alignment horizontal="right"/>
    </xf>
    <xf numFmtId="190" fontId="37" fillId="0" borderId="0" xfId="234" applyNumberFormat="1" applyFont="1" applyFill="1" applyBorder="1" applyAlignment="1">
      <alignment vertical="center"/>
    </xf>
    <xf numFmtId="178" fontId="3" fillId="0" borderId="0" xfId="234" applyNumberFormat="1" applyFont="1" applyFill="1" applyAlignment="1">
      <alignment horizontal="center"/>
    </xf>
    <xf numFmtId="0" fontId="3" fillId="0" borderId="0" xfId="234" applyFont="1" applyFill="1" applyAlignment="1">
      <alignment horizontal="center"/>
    </xf>
    <xf numFmtId="3" fontId="3" fillId="0" borderId="0" xfId="234" applyNumberFormat="1" applyFont="1" applyFill="1" applyAlignment="1">
      <alignment horizontal="center"/>
    </xf>
    <xf numFmtId="0" fontId="3" fillId="0" borderId="0" xfId="234" applyFont="1" applyFill="1" applyBorder="1">
      <alignment/>
    </xf>
    <xf numFmtId="178" fontId="36" fillId="0" borderId="0" xfId="228" applyNumberFormat="1" applyFont="1" applyFill="1" applyAlignment="1">
      <alignment horizontal="center" vertical="center"/>
    </xf>
    <xf numFmtId="3" fontId="36" fillId="0" borderId="0" xfId="228" applyNumberFormat="1" applyFont="1" applyFill="1" applyAlignment="1">
      <alignment vertical="center"/>
    </xf>
    <xf numFmtId="3" fontId="36" fillId="0" borderId="0" xfId="228" applyNumberFormat="1" applyFont="1" applyFill="1" applyAlignment="1">
      <alignment horizontal="center" vertical="center"/>
    </xf>
    <xf numFmtId="0" fontId="36" fillId="0" borderId="0" xfId="228" applyFont="1" applyFill="1" applyAlignment="1">
      <alignment horizontal="center" vertical="center"/>
    </xf>
    <xf numFmtId="178" fontId="37" fillId="0" borderId="0" xfId="228" applyNumberFormat="1" applyFont="1" applyFill="1" applyAlignment="1">
      <alignment horizontal="center" vertical="center"/>
    </xf>
    <xf numFmtId="3" fontId="37" fillId="0" borderId="0" xfId="228" applyNumberFormat="1" applyFont="1" applyFill="1" applyAlignment="1">
      <alignment vertical="center"/>
    </xf>
    <xf numFmtId="3" fontId="37" fillId="0" borderId="0" xfId="228" applyNumberFormat="1" applyFont="1" applyFill="1" applyAlignment="1">
      <alignment horizontal="center" vertical="center"/>
    </xf>
    <xf numFmtId="0" fontId="37" fillId="0" borderId="0" xfId="228" applyFont="1" applyFill="1" applyAlignment="1">
      <alignment horizontal="center" vertical="center"/>
    </xf>
    <xf numFmtId="0" fontId="56" fillId="0" borderId="0" xfId="228" applyNumberFormat="1" applyFont="1" applyFill="1" applyAlignment="1">
      <alignment horizontal="centerContinuous" vertical="center"/>
    </xf>
    <xf numFmtId="0" fontId="56" fillId="0" borderId="0" xfId="228" applyFont="1" applyFill="1" applyBorder="1" applyAlignment="1">
      <alignment horizontal="centerContinuous" vertical="center"/>
    </xf>
    <xf numFmtId="0" fontId="56" fillId="0" borderId="0" xfId="228" applyFont="1" applyFill="1" applyBorder="1" applyAlignment="1">
      <alignment vertical="center"/>
    </xf>
    <xf numFmtId="0" fontId="43" fillId="0" borderId="0" xfId="228" applyFont="1" applyFill="1" applyBorder="1" applyAlignment="1">
      <alignment vertical="center"/>
    </xf>
    <xf numFmtId="0" fontId="36" fillId="0" borderId="0" xfId="232" applyFont="1" applyFill="1" applyBorder="1" applyAlignment="1">
      <alignment vertical="center"/>
      <protection/>
    </xf>
    <xf numFmtId="0" fontId="36" fillId="0" borderId="0" xfId="232" applyNumberFormat="1" applyFont="1" applyFill="1" applyBorder="1" applyAlignment="1">
      <alignment horizontal="right" vertical="center"/>
      <protection/>
    </xf>
    <xf numFmtId="0" fontId="37" fillId="0" borderId="0" xfId="232" applyFont="1" applyFill="1" applyBorder="1" applyAlignment="1">
      <alignment vertical="center"/>
      <protection/>
    </xf>
    <xf numFmtId="0" fontId="43" fillId="0" borderId="0" xfId="232" applyFont="1" applyFill="1" applyBorder="1" applyAlignment="1">
      <alignment vertical="center"/>
      <protection/>
    </xf>
    <xf numFmtId="0" fontId="54" fillId="0" borderId="0" xfId="235" applyFont="1" applyFill="1" applyBorder="1" applyAlignment="1">
      <alignment horizontal="center" vertical="center"/>
      <protection/>
    </xf>
    <xf numFmtId="3" fontId="55" fillId="0" borderId="0" xfId="235" applyNumberFormat="1" applyFont="1" applyFill="1" applyBorder="1" applyAlignment="1">
      <alignment horizontal="center" vertical="center"/>
      <protection/>
    </xf>
    <xf numFmtId="184" fontId="43" fillId="0" borderId="0" xfId="228" applyNumberFormat="1" applyFont="1" applyFill="1" applyBorder="1" applyAlignment="1">
      <alignment horizontal="right" vertical="center"/>
    </xf>
    <xf numFmtId="41" fontId="37" fillId="0" borderId="0" xfId="228" applyNumberFormat="1" applyFont="1" applyFill="1" applyBorder="1" applyAlignment="1" quotePrefix="1">
      <alignment horizontal="right" vertical="center"/>
    </xf>
    <xf numFmtId="0" fontId="37" fillId="0" borderId="16" xfId="228" applyNumberFormat="1" applyFont="1" applyFill="1" applyBorder="1" applyAlignment="1">
      <alignment horizontal="center" vertical="center"/>
    </xf>
    <xf numFmtId="41" fontId="55" fillId="0" borderId="0" xfId="228" applyNumberFormat="1" applyFont="1" applyFill="1" applyBorder="1" applyAlignment="1">
      <alignment vertical="center"/>
    </xf>
    <xf numFmtId="0" fontId="43" fillId="0" borderId="0" xfId="236" applyFont="1" applyFill="1" applyBorder="1" applyAlignment="1">
      <alignment vertical="center" shrinkToFit="1"/>
    </xf>
    <xf numFmtId="41" fontId="43" fillId="0" borderId="0" xfId="196" applyNumberFormat="1" applyFont="1" applyFill="1" applyBorder="1" applyAlignment="1" applyProtection="1" quotePrefix="1">
      <alignment horizontal="right" vertical="center" shrinkToFit="1"/>
      <protection locked="0"/>
    </xf>
    <xf numFmtId="0" fontId="37" fillId="0" borderId="17" xfId="234" applyNumberFormat="1" applyFont="1" applyFill="1" applyBorder="1" applyAlignment="1" quotePrefix="1">
      <alignment horizontal="center" vertical="center"/>
    </xf>
    <xf numFmtId="187" fontId="37" fillId="0" borderId="18" xfId="234" applyNumberFormat="1" applyFont="1" applyFill="1" applyBorder="1" applyAlignment="1" applyProtection="1" quotePrefix="1">
      <alignment horizontal="right" vertical="center"/>
      <protection locked="0"/>
    </xf>
    <xf numFmtId="187" fontId="37" fillId="0" borderId="18" xfId="234" applyNumberFormat="1" applyFont="1" applyFill="1" applyBorder="1" applyAlignment="1" applyProtection="1">
      <alignment horizontal="right" vertical="center"/>
      <protection locked="0"/>
    </xf>
    <xf numFmtId="41" fontId="37" fillId="0" borderId="18" xfId="234" applyNumberFormat="1" applyFont="1" applyFill="1" applyBorder="1" applyAlignment="1" applyProtection="1">
      <alignment horizontal="right" vertical="center"/>
      <protection locked="0"/>
    </xf>
    <xf numFmtId="0" fontId="37" fillId="0" borderId="19" xfId="234" applyNumberFormat="1" applyFont="1" applyFill="1" applyBorder="1" applyAlignment="1" quotePrefix="1">
      <alignment horizontal="center" vertical="center"/>
    </xf>
    <xf numFmtId="49" fontId="54" fillId="0" borderId="0" xfId="234" applyNumberFormat="1" applyFont="1" applyFill="1" applyBorder="1" applyAlignment="1">
      <alignment horizontal="center" vertical="center"/>
    </xf>
    <xf numFmtId="190" fontId="54" fillId="0" borderId="0" xfId="234" applyNumberFormat="1" applyFont="1" applyFill="1" applyBorder="1" applyAlignment="1" quotePrefix="1">
      <alignment horizontal="right" vertical="center"/>
    </xf>
    <xf numFmtId="190" fontId="54" fillId="0" borderId="0" xfId="234" applyNumberFormat="1" applyFont="1" applyFill="1" applyBorder="1" applyAlignment="1">
      <alignment horizontal="right" vertical="center"/>
    </xf>
    <xf numFmtId="190" fontId="54" fillId="0" borderId="0" xfId="234" applyNumberFormat="1" applyFont="1" applyFill="1" applyBorder="1" applyAlignment="1">
      <alignment vertical="center"/>
    </xf>
    <xf numFmtId="190" fontId="54" fillId="0" borderId="0" xfId="234" applyNumberFormat="1" applyFont="1" applyFill="1" applyBorder="1" applyAlignment="1">
      <alignment horizontal="right"/>
    </xf>
    <xf numFmtId="183" fontId="37" fillId="0" borderId="0" xfId="228" applyNumberFormat="1" applyFont="1" applyFill="1" applyBorder="1" applyAlignment="1">
      <alignment vertical="center"/>
    </xf>
    <xf numFmtId="178" fontId="36" fillId="0" borderId="0" xfId="232" applyNumberFormat="1" applyFont="1" applyFill="1" applyAlignment="1">
      <alignment horizontal="center" vertical="center"/>
      <protection/>
    </xf>
    <xf numFmtId="0" fontId="36" fillId="0" borderId="0" xfId="232" applyFont="1" applyFill="1" applyAlignment="1">
      <alignment horizontal="center" vertical="center"/>
      <protection/>
    </xf>
    <xf numFmtId="3" fontId="36" fillId="0" borderId="0" xfId="232" applyNumberFormat="1" applyFont="1" applyFill="1" applyAlignment="1">
      <alignment horizontal="center" vertical="center"/>
      <protection/>
    </xf>
    <xf numFmtId="3" fontId="36" fillId="0" borderId="0" xfId="232" applyNumberFormat="1" applyFont="1" applyFill="1" applyBorder="1" applyAlignment="1">
      <alignment horizontal="left" vertical="center"/>
      <protection/>
    </xf>
    <xf numFmtId="178" fontId="37" fillId="0" borderId="0" xfId="232" applyNumberFormat="1" applyFont="1" applyFill="1" applyAlignment="1">
      <alignment horizontal="center" vertical="center"/>
      <protection/>
    </xf>
    <xf numFmtId="0" fontId="37" fillId="0" borderId="0" xfId="232" applyFont="1" applyFill="1" applyAlignment="1">
      <alignment horizontal="center" vertical="center"/>
      <protection/>
    </xf>
    <xf numFmtId="3" fontId="37" fillId="0" borderId="0" xfId="232" applyNumberFormat="1" applyFont="1" applyFill="1" applyAlignment="1">
      <alignment horizontal="center" vertical="center"/>
      <protection/>
    </xf>
    <xf numFmtId="3" fontId="37" fillId="0" borderId="0" xfId="232" applyNumberFormat="1" applyFont="1" applyFill="1" applyBorder="1" applyAlignment="1">
      <alignment horizontal="left" vertical="center"/>
      <protection/>
    </xf>
    <xf numFmtId="0" fontId="56" fillId="0" borderId="0" xfId="232" applyFont="1" applyFill="1" applyBorder="1" applyAlignment="1">
      <alignment vertical="center"/>
      <protection/>
    </xf>
    <xf numFmtId="0" fontId="43" fillId="0" borderId="0" xfId="232" applyFont="1" applyFill="1" applyAlignment="1">
      <alignment horizontal="centerContinuous" vertical="center"/>
      <protection/>
    </xf>
    <xf numFmtId="3" fontId="43" fillId="0" borderId="0" xfId="232" applyNumberFormat="1" applyFont="1" applyFill="1" applyAlignment="1">
      <alignment horizontal="centerContinuous" vertical="center"/>
      <protection/>
    </xf>
    <xf numFmtId="178" fontId="43" fillId="0" borderId="0" xfId="232" applyNumberFormat="1" applyFont="1" applyFill="1" applyAlignment="1">
      <alignment horizontal="centerContinuous" vertical="center"/>
      <protection/>
    </xf>
    <xf numFmtId="0" fontId="43" fillId="0" borderId="0" xfId="232" applyFont="1" applyFill="1" applyAlignment="1">
      <alignment horizontal="center" vertical="center"/>
      <protection/>
    </xf>
    <xf numFmtId="3" fontId="43" fillId="0" borderId="0" xfId="232" applyNumberFormat="1" applyFont="1" applyFill="1" applyBorder="1" applyAlignment="1">
      <alignment horizontal="left" vertical="center"/>
      <protection/>
    </xf>
    <xf numFmtId="0" fontId="37" fillId="0" borderId="0" xfId="232" applyFont="1" applyFill="1" applyBorder="1" applyAlignment="1">
      <alignment horizontal="center" vertical="center"/>
      <protection/>
    </xf>
    <xf numFmtId="3" fontId="37" fillId="0" borderId="0" xfId="232" applyNumberFormat="1" applyFont="1" applyFill="1" applyBorder="1" applyAlignment="1">
      <alignment horizontal="center" vertical="center"/>
      <protection/>
    </xf>
    <xf numFmtId="0" fontId="37" fillId="0" borderId="0" xfId="232" applyFont="1" applyFill="1" applyBorder="1" applyAlignment="1">
      <alignment horizontal="right" vertical="center" shrinkToFit="1"/>
      <protection/>
    </xf>
    <xf numFmtId="0" fontId="55" fillId="0" borderId="0" xfId="232" applyFont="1" applyFill="1" applyAlignment="1">
      <alignment horizontal="center" vertical="center"/>
      <protection/>
    </xf>
    <xf numFmtId="0" fontId="55" fillId="0" borderId="0" xfId="232" applyFont="1" applyFill="1" applyAlignment="1">
      <alignment horizontal="centerContinuous" vertical="center"/>
      <protection/>
    </xf>
    <xf numFmtId="3" fontId="55" fillId="0" borderId="0" xfId="232" applyNumberFormat="1" applyFont="1" applyFill="1" applyAlignment="1">
      <alignment horizontal="centerContinuous" vertical="center"/>
      <protection/>
    </xf>
    <xf numFmtId="178" fontId="55" fillId="0" borderId="0" xfId="232" applyNumberFormat="1" applyFont="1" applyFill="1" applyAlignment="1">
      <alignment horizontal="centerContinuous" vertical="center"/>
      <protection/>
    </xf>
    <xf numFmtId="3" fontId="55" fillId="0" borderId="0" xfId="232" applyNumberFormat="1" applyFont="1" applyFill="1" applyBorder="1" applyAlignment="1">
      <alignment horizontal="left" vertical="center"/>
      <protection/>
    </xf>
    <xf numFmtId="0" fontId="54" fillId="0" borderId="0" xfId="232" applyFont="1" applyFill="1" applyBorder="1" applyAlignment="1">
      <alignment horizontal="right" vertical="center" shrinkToFit="1"/>
      <protection/>
    </xf>
    <xf numFmtId="0" fontId="3" fillId="0" borderId="17" xfId="232" applyFont="1" applyFill="1" applyBorder="1" applyAlignment="1">
      <alignment vertical="center"/>
      <protection/>
    </xf>
    <xf numFmtId="178" fontId="3" fillId="0" borderId="18" xfId="232" applyNumberFormat="1" applyFont="1" applyFill="1" applyBorder="1" applyAlignment="1">
      <alignment horizontal="center" vertical="center"/>
      <protection/>
    </xf>
    <xf numFmtId="0" fontId="3" fillId="0" borderId="18" xfId="232" applyFont="1" applyFill="1" applyBorder="1" applyAlignment="1">
      <alignment horizontal="center" vertical="center"/>
      <protection/>
    </xf>
    <xf numFmtId="3" fontId="3" fillId="0" borderId="18" xfId="232" applyNumberFormat="1" applyFont="1" applyFill="1" applyBorder="1" applyAlignment="1">
      <alignment horizontal="center" vertical="center"/>
      <protection/>
    </xf>
    <xf numFmtId="3" fontId="3" fillId="0" borderId="18" xfId="232" applyNumberFormat="1" applyFont="1" applyFill="1" applyBorder="1" applyAlignment="1">
      <alignment horizontal="left" vertical="center"/>
      <protection/>
    </xf>
    <xf numFmtId="0" fontId="3" fillId="0" borderId="19" xfId="232" applyFont="1" applyFill="1" applyBorder="1" applyAlignment="1">
      <alignment vertical="center"/>
      <protection/>
    </xf>
    <xf numFmtId="0" fontId="3" fillId="0" borderId="0" xfId="232" applyFont="1" applyFill="1" applyAlignment="1">
      <alignment horizontal="center" vertical="center"/>
      <protection/>
    </xf>
    <xf numFmtId="3" fontId="3" fillId="0" borderId="0" xfId="232" applyNumberFormat="1" applyFont="1" applyFill="1" applyAlignment="1">
      <alignment horizontal="center" vertical="center"/>
      <protection/>
    </xf>
    <xf numFmtId="178" fontId="3" fillId="0" borderId="0" xfId="232" applyNumberFormat="1" applyFont="1" applyFill="1" applyAlignment="1">
      <alignment horizontal="center" vertical="center"/>
      <protection/>
    </xf>
    <xf numFmtId="3" fontId="3" fillId="0" borderId="0" xfId="232" applyNumberFormat="1" applyFont="1" applyFill="1" applyBorder="1" applyAlignment="1">
      <alignment horizontal="left" vertical="center"/>
      <protection/>
    </xf>
    <xf numFmtId="0" fontId="3" fillId="0" borderId="0" xfId="232" applyFont="1" applyFill="1" applyAlignment="1">
      <alignment vertical="center"/>
      <protection/>
    </xf>
    <xf numFmtId="0" fontId="51" fillId="0" borderId="0" xfId="232" applyFont="1" applyFill="1" applyBorder="1" applyAlignment="1">
      <alignment vertical="center"/>
      <protection/>
    </xf>
    <xf numFmtId="0" fontId="87" fillId="0" borderId="0" xfId="0" applyFont="1" applyAlignment="1">
      <alignment/>
    </xf>
    <xf numFmtId="0" fontId="61" fillId="0" borderId="0" xfId="0" applyFont="1" applyAlignment="1">
      <alignment vertical="center"/>
    </xf>
    <xf numFmtId="0" fontId="62" fillId="0" borderId="0" xfId="231" applyFont="1" applyBorder="1" applyAlignment="1">
      <alignment vertical="center"/>
      <protection/>
    </xf>
    <xf numFmtId="0" fontId="63" fillId="0" borderId="0" xfId="231" applyFont="1" applyBorder="1" applyAlignment="1">
      <alignment horizontal="center" vertical="center"/>
      <protection/>
    </xf>
    <xf numFmtId="0" fontId="61" fillId="0" borderId="0" xfId="0" applyFont="1" applyFill="1" applyAlignment="1">
      <alignment vertical="center"/>
    </xf>
    <xf numFmtId="0" fontId="61" fillId="0" borderId="0" xfId="217" applyFont="1" applyAlignment="1">
      <alignment vertical="center"/>
      <protection/>
    </xf>
    <xf numFmtId="186" fontId="61" fillId="0" borderId="0" xfId="217" applyNumberFormat="1" applyFont="1" applyAlignment="1">
      <alignment vertical="center"/>
      <protection/>
    </xf>
    <xf numFmtId="186" fontId="61" fillId="0" borderId="0" xfId="0" applyNumberFormat="1" applyFont="1" applyAlignment="1">
      <alignment vertical="center"/>
    </xf>
    <xf numFmtId="186" fontId="64" fillId="0" borderId="0" xfId="0" applyNumberFormat="1" applyFont="1" applyFill="1" applyAlignment="1">
      <alignment vertical="center"/>
    </xf>
    <xf numFmtId="0" fontId="64" fillId="0" borderId="0" xfId="0" applyFont="1" applyFill="1" applyAlignment="1">
      <alignment vertical="center"/>
    </xf>
    <xf numFmtId="184" fontId="54" fillId="0" borderId="17" xfId="228" applyNumberFormat="1" applyFont="1" applyFill="1" applyBorder="1" applyAlignment="1">
      <alignment horizontal="centerContinuous" vertical="center"/>
    </xf>
    <xf numFmtId="41" fontId="54" fillId="0" borderId="18" xfId="228" applyNumberFormat="1" applyFont="1" applyFill="1" applyBorder="1" applyAlignment="1">
      <alignment horizontal="centerContinuous" vertical="center"/>
    </xf>
    <xf numFmtId="184" fontId="54" fillId="0" borderId="19" xfId="228" applyNumberFormat="1" applyFont="1" applyFill="1" applyBorder="1" applyAlignment="1">
      <alignment horizontal="centerContinuous" vertical="center"/>
    </xf>
    <xf numFmtId="184" fontId="51" fillId="0" borderId="0" xfId="228" applyNumberFormat="1" applyFont="1" applyFill="1" applyBorder="1" applyAlignment="1">
      <alignment horizontal="left" vertical="center"/>
    </xf>
    <xf numFmtId="184" fontId="51" fillId="0" borderId="0" xfId="228" applyNumberFormat="1" applyFont="1" applyFill="1" applyBorder="1" applyAlignment="1">
      <alignment horizontal="right" vertical="center"/>
    </xf>
    <xf numFmtId="0" fontId="65" fillId="0" borderId="0" xfId="0" applyFont="1" applyAlignment="1">
      <alignment vertical="center"/>
    </xf>
    <xf numFmtId="184" fontId="51" fillId="0" borderId="0" xfId="228" applyNumberFormat="1" applyFont="1" applyFill="1" applyBorder="1" applyAlignment="1">
      <alignment vertical="center"/>
    </xf>
    <xf numFmtId="0" fontId="88" fillId="0" borderId="17" xfId="234" applyFont="1" applyFill="1" applyBorder="1" applyAlignment="1" quotePrefix="1">
      <alignment horizontal="center" vertical="center"/>
    </xf>
    <xf numFmtId="184" fontId="88" fillId="0" borderId="18" xfId="234" applyNumberFormat="1" applyFont="1" applyFill="1" applyBorder="1" applyAlignment="1" quotePrefix="1">
      <alignment horizontal="right" vertical="center"/>
    </xf>
    <xf numFmtId="184" fontId="88" fillId="0" borderId="0" xfId="234" applyNumberFormat="1" applyFont="1" applyFill="1" applyBorder="1" applyAlignment="1" quotePrefix="1">
      <alignment horizontal="right" vertical="center"/>
    </xf>
    <xf numFmtId="184" fontId="88" fillId="0" borderId="17" xfId="234" applyNumberFormat="1" applyFont="1" applyFill="1" applyBorder="1" applyAlignment="1" quotePrefix="1">
      <alignment horizontal="right" vertical="center"/>
    </xf>
    <xf numFmtId="0" fontId="88" fillId="0" borderId="18" xfId="234" applyFont="1" applyFill="1" applyBorder="1" applyAlignment="1" quotePrefix="1">
      <alignment horizontal="center" vertical="center"/>
    </xf>
    <xf numFmtId="0" fontId="89" fillId="0" borderId="17" xfId="234" applyFont="1" applyFill="1" applyBorder="1" applyAlignment="1">
      <alignment horizontal="center" vertical="center"/>
    </xf>
    <xf numFmtId="184" fontId="89" fillId="0" borderId="18" xfId="234" applyNumberFormat="1" applyFont="1" applyFill="1" applyBorder="1" applyAlignment="1" quotePrefix="1">
      <alignment horizontal="right" vertical="center"/>
    </xf>
    <xf numFmtId="184" fontId="89" fillId="0" borderId="17" xfId="234" applyNumberFormat="1" applyFont="1" applyFill="1" applyBorder="1" applyAlignment="1" quotePrefix="1">
      <alignment horizontal="right" vertical="center"/>
    </xf>
    <xf numFmtId="1" fontId="89" fillId="0" borderId="19" xfId="234" applyNumberFormat="1" applyFont="1" applyFill="1" applyBorder="1" applyAlignment="1">
      <alignment horizontal="center" vertical="center"/>
    </xf>
    <xf numFmtId="41" fontId="43" fillId="0" borderId="0" xfId="234" applyNumberFormat="1" applyFont="1" applyFill="1" applyBorder="1" applyAlignment="1" applyProtection="1" quotePrefix="1">
      <alignment horizontal="center" vertical="center"/>
      <protection/>
    </xf>
    <xf numFmtId="1" fontId="43" fillId="0" borderId="0" xfId="234" applyNumberFormat="1" applyFont="1" applyFill="1" applyBorder="1" applyAlignment="1" applyProtection="1" quotePrefix="1">
      <alignment horizontal="center" vertical="center"/>
      <protection/>
    </xf>
    <xf numFmtId="0" fontId="43" fillId="0" borderId="0" xfId="234" applyFont="1" applyFill="1" applyBorder="1" applyAlignment="1" quotePrefix="1">
      <alignment horizontal="center" vertical="center"/>
    </xf>
    <xf numFmtId="0" fontId="43" fillId="0" borderId="0" xfId="234" applyFont="1" applyFill="1" applyAlignment="1">
      <alignment vertical="center"/>
    </xf>
    <xf numFmtId="3" fontId="43" fillId="0" borderId="0" xfId="235" applyNumberFormat="1" applyFont="1" applyFill="1" applyBorder="1" applyAlignment="1">
      <alignment horizontal="right" vertical="center"/>
      <protection/>
    </xf>
    <xf numFmtId="0" fontId="55" fillId="0" borderId="0" xfId="235" applyFont="1" applyFill="1" applyBorder="1" applyAlignment="1">
      <alignment vertical="center"/>
      <protection/>
    </xf>
    <xf numFmtId="41" fontId="37" fillId="0" borderId="0" xfId="196" applyNumberFormat="1" applyFont="1" applyFill="1" applyBorder="1" applyAlignment="1" applyProtection="1" quotePrefix="1">
      <alignment horizontal="right" vertical="center" shrinkToFit="1"/>
      <protection locked="0"/>
    </xf>
    <xf numFmtId="3" fontId="54" fillId="0" borderId="0" xfId="235" applyNumberFormat="1" applyFont="1" applyFill="1" applyBorder="1" applyAlignment="1">
      <alignment horizontal="right" vertical="center"/>
      <protection/>
    </xf>
    <xf numFmtId="0" fontId="55" fillId="0" borderId="0" xfId="234" applyFont="1" applyFill="1" applyBorder="1" applyAlignment="1" quotePrefix="1">
      <alignment horizontal="center" vertical="center"/>
    </xf>
    <xf numFmtId="0" fontId="55" fillId="0" borderId="0" xfId="234" applyFont="1" applyFill="1" applyBorder="1">
      <alignment/>
    </xf>
    <xf numFmtId="0" fontId="55" fillId="0" borderId="0" xfId="234" applyFont="1" applyFill="1" applyBorder="1" applyAlignment="1">
      <alignment vertical="center"/>
    </xf>
    <xf numFmtId="187" fontId="89" fillId="0" borderId="18" xfId="234" applyNumberFormat="1" applyFont="1" applyFill="1" applyBorder="1" applyAlignment="1" applyProtection="1" quotePrefix="1">
      <alignment horizontal="right" vertical="center"/>
      <protection locked="0"/>
    </xf>
    <xf numFmtId="187" fontId="89" fillId="0" borderId="18" xfId="234" applyNumberFormat="1" applyFont="1" applyFill="1" applyBorder="1" applyAlignment="1" applyProtection="1">
      <alignment horizontal="right" vertical="center"/>
      <protection locked="0"/>
    </xf>
    <xf numFmtId="0" fontId="90" fillId="0" borderId="0" xfId="234" applyFont="1" applyFill="1" applyBorder="1" applyAlignment="1">
      <alignment vertical="center"/>
    </xf>
    <xf numFmtId="1" fontId="55" fillId="0" borderId="0" xfId="234" applyNumberFormat="1" applyFont="1" applyFill="1" applyBorder="1" applyAlignment="1">
      <alignment vertical="center"/>
    </xf>
    <xf numFmtId="178" fontId="91" fillId="0" borderId="0" xfId="234" applyNumberFormat="1" applyFont="1" applyFill="1" applyBorder="1" applyAlignment="1">
      <alignment horizontal="left" vertical="center"/>
    </xf>
    <xf numFmtId="178" fontId="91" fillId="0" borderId="0" xfId="234" applyNumberFormat="1" applyFont="1" applyFill="1" applyBorder="1" applyAlignment="1">
      <alignment horizontal="center" vertical="center"/>
    </xf>
    <xf numFmtId="0" fontId="91" fillId="0" borderId="15" xfId="234" applyFont="1" applyFill="1" applyBorder="1" applyAlignment="1">
      <alignment horizontal="center" vertical="center"/>
    </xf>
    <xf numFmtId="0" fontId="91" fillId="0" borderId="0" xfId="234" applyFont="1" applyFill="1" applyBorder="1" applyAlignment="1">
      <alignment horizontal="center" vertical="center"/>
    </xf>
    <xf numFmtId="180" fontId="91" fillId="0" borderId="0" xfId="0" applyNumberFormat="1" applyFont="1" applyFill="1" applyBorder="1" applyAlignment="1" applyProtection="1" quotePrefix="1">
      <alignment horizontal="right" vertical="center"/>
      <protection locked="0"/>
    </xf>
    <xf numFmtId="180" fontId="91" fillId="0" borderId="0" xfId="234" applyNumberFormat="1" applyFont="1" applyFill="1" applyBorder="1" applyAlignment="1" quotePrefix="1">
      <alignment horizontal="right" vertical="center"/>
    </xf>
    <xf numFmtId="3" fontId="43" fillId="0" borderId="0" xfId="235" applyNumberFormat="1" applyFont="1" applyFill="1" applyAlignment="1">
      <alignment horizontal="right" vertical="center"/>
      <protection/>
    </xf>
    <xf numFmtId="0" fontId="60" fillId="0" borderId="0" xfId="234" applyFont="1" applyFill="1" applyBorder="1" applyAlignment="1">
      <alignment vertical="center"/>
    </xf>
    <xf numFmtId="0" fontId="68" fillId="0" borderId="0" xfId="234" applyFont="1" applyFill="1" applyBorder="1" applyAlignment="1">
      <alignment horizontal="center" vertical="center"/>
    </xf>
    <xf numFmtId="0" fontId="56" fillId="0" borderId="0" xfId="232" applyFont="1" applyFill="1" applyAlignment="1">
      <alignment horizontal="center" vertical="center"/>
      <protection/>
    </xf>
    <xf numFmtId="49" fontId="92" fillId="0" borderId="21" xfId="228" applyNumberFormat="1" applyFont="1" applyFill="1" applyBorder="1" applyAlignment="1">
      <alignment horizontal="centerContinuous" vertical="center"/>
    </xf>
    <xf numFmtId="49" fontId="92" fillId="0" borderId="22" xfId="228" applyNumberFormat="1" applyFont="1" applyFill="1" applyBorder="1" applyAlignment="1">
      <alignment horizontal="centerContinuous" vertical="center"/>
    </xf>
    <xf numFmtId="49" fontId="92" fillId="0" borderId="21" xfId="228" applyNumberFormat="1" applyFont="1" applyFill="1" applyBorder="1" applyAlignment="1">
      <alignment horizontal="centerContinuous" vertical="center" wrapText="1"/>
    </xf>
    <xf numFmtId="49" fontId="92" fillId="0" borderId="23" xfId="228" applyNumberFormat="1" applyFont="1" applyFill="1" applyBorder="1" applyAlignment="1">
      <alignment horizontal="centerContinuous" vertical="center"/>
    </xf>
    <xf numFmtId="49" fontId="92" fillId="0" borderId="24" xfId="228" applyNumberFormat="1" applyFont="1" applyFill="1" applyBorder="1" applyAlignment="1">
      <alignment horizontal="centerContinuous" vertical="center"/>
    </xf>
    <xf numFmtId="49" fontId="93" fillId="0" borderId="25" xfId="228" applyNumberFormat="1" applyFont="1" applyFill="1" applyBorder="1" applyAlignment="1">
      <alignment horizontal="center" vertical="center"/>
    </xf>
    <xf numFmtId="49" fontId="92" fillId="0" borderId="25" xfId="228" applyNumberFormat="1" applyFont="1" applyFill="1" applyBorder="1" applyAlignment="1">
      <alignment horizontal="center" vertical="center"/>
    </xf>
    <xf numFmtId="49" fontId="92" fillId="0" borderId="24" xfId="228" applyNumberFormat="1" applyFont="1" applyFill="1" applyBorder="1" applyAlignment="1">
      <alignment vertical="center"/>
    </xf>
    <xf numFmtId="49" fontId="92" fillId="0" borderId="26" xfId="228" applyNumberFormat="1" applyFont="1" applyFill="1" applyBorder="1" applyAlignment="1">
      <alignment horizontal="centerContinuous" vertical="center"/>
    </xf>
    <xf numFmtId="49" fontId="92" fillId="0" borderId="24" xfId="228" applyNumberFormat="1" applyFont="1" applyFill="1" applyBorder="1" applyAlignment="1">
      <alignment horizontal="center" vertical="center"/>
    </xf>
    <xf numFmtId="49" fontId="92" fillId="0" borderId="0" xfId="228" applyNumberFormat="1" applyFont="1" applyFill="1" applyBorder="1" applyAlignment="1">
      <alignment horizontal="center" vertical="center"/>
    </xf>
    <xf numFmtId="49" fontId="92" fillId="0" borderId="16" xfId="228" applyNumberFormat="1" applyFont="1" applyFill="1" applyBorder="1" applyAlignment="1">
      <alignment horizontal="center" vertical="center"/>
    </xf>
    <xf numFmtId="49" fontId="92" fillId="0" borderId="27" xfId="228" applyNumberFormat="1" applyFont="1" applyFill="1" applyBorder="1" applyAlignment="1">
      <alignment horizontal="centerContinuous" vertical="center"/>
    </xf>
    <xf numFmtId="49" fontId="92" fillId="0" borderId="27" xfId="228" applyNumberFormat="1" applyFont="1" applyFill="1" applyBorder="1" applyAlignment="1">
      <alignment horizontal="center" vertical="center"/>
    </xf>
    <xf numFmtId="49" fontId="92" fillId="0" borderId="28" xfId="228" applyNumberFormat="1" applyFont="1" applyFill="1" applyBorder="1" applyAlignment="1">
      <alignment horizontal="centerContinuous" vertical="center"/>
    </xf>
    <xf numFmtId="182" fontId="92" fillId="0" borderId="16" xfId="228" applyNumberFormat="1" applyFont="1" applyFill="1" applyBorder="1" applyAlignment="1">
      <alignment horizontal="right" vertical="center"/>
    </xf>
    <xf numFmtId="182" fontId="92" fillId="0" borderId="0" xfId="228" applyNumberFormat="1" applyFont="1" applyFill="1" applyBorder="1" applyAlignment="1">
      <alignment horizontal="right" vertical="center"/>
    </xf>
    <xf numFmtId="182" fontId="92" fillId="0" borderId="15" xfId="228" applyNumberFormat="1" applyFont="1" applyFill="1" applyBorder="1" applyAlignment="1">
      <alignment horizontal="right" vertical="center"/>
    </xf>
    <xf numFmtId="49" fontId="94" fillId="0" borderId="0" xfId="228" applyNumberFormat="1" applyFont="1" applyFill="1" applyBorder="1" applyAlignment="1">
      <alignment horizontal="center" vertical="center"/>
    </xf>
    <xf numFmtId="182" fontId="94" fillId="0" borderId="16" xfId="228" applyNumberFormat="1" applyFont="1" applyFill="1" applyBorder="1" applyAlignment="1">
      <alignment horizontal="right" vertical="center"/>
    </xf>
    <xf numFmtId="182" fontId="94" fillId="0" borderId="0" xfId="228" applyNumberFormat="1" applyFont="1" applyFill="1" applyBorder="1" applyAlignment="1">
      <alignment horizontal="right" vertical="center"/>
    </xf>
    <xf numFmtId="182" fontId="94" fillId="0" borderId="15" xfId="228" applyNumberFormat="1" applyFont="1" applyFill="1" applyBorder="1" applyAlignment="1">
      <alignment horizontal="right" vertical="center"/>
    </xf>
    <xf numFmtId="184" fontId="39" fillId="0" borderId="0" xfId="228" applyNumberFormat="1" applyFont="1" applyFill="1" applyBorder="1" applyAlignment="1">
      <alignment vertical="center"/>
    </xf>
    <xf numFmtId="184" fontId="95" fillId="0" borderId="23" xfId="228" applyNumberFormat="1" applyFont="1" applyFill="1" applyBorder="1" applyAlignment="1">
      <alignment horizontal="centerContinuous" vertical="center"/>
    </xf>
    <xf numFmtId="184" fontId="95" fillId="0" borderId="29" xfId="228" applyNumberFormat="1" applyFont="1" applyFill="1" applyBorder="1" applyAlignment="1">
      <alignment horizontal="centerContinuous" vertical="center"/>
    </xf>
    <xf numFmtId="184" fontId="95" fillId="0" borderId="28" xfId="228" applyNumberFormat="1" applyFont="1" applyFill="1" applyBorder="1" applyAlignment="1">
      <alignment horizontal="center" vertical="center"/>
    </xf>
    <xf numFmtId="184" fontId="95" fillId="0" borderId="27" xfId="228" applyNumberFormat="1" applyFont="1" applyFill="1" applyBorder="1" applyAlignment="1">
      <alignment horizontal="center" vertical="center"/>
    </xf>
    <xf numFmtId="184" fontId="95" fillId="0" borderId="27" xfId="228" applyNumberFormat="1" applyFont="1" applyFill="1" applyBorder="1" applyAlignment="1">
      <alignment horizontal="centerContinuous" vertical="center" wrapText="1"/>
    </xf>
    <xf numFmtId="184" fontId="95" fillId="0" borderId="30" xfId="228" applyNumberFormat="1" applyFont="1" applyFill="1" applyBorder="1" applyAlignment="1">
      <alignment horizontal="centerContinuous" vertical="center" wrapText="1"/>
    </xf>
    <xf numFmtId="184" fontId="95" fillId="0" borderId="27" xfId="228" applyNumberFormat="1" applyFont="1" applyFill="1" applyBorder="1" applyAlignment="1">
      <alignment horizontal="center" vertical="center" wrapText="1"/>
    </xf>
    <xf numFmtId="0" fontId="95" fillId="0" borderId="15" xfId="228" applyNumberFormat="1" applyFont="1" applyFill="1" applyBorder="1" applyAlignment="1" quotePrefix="1">
      <alignment horizontal="center" vertical="center"/>
    </xf>
    <xf numFmtId="41" fontId="95" fillId="0" borderId="0" xfId="188" applyNumberFormat="1" applyFont="1" applyFill="1" applyBorder="1" applyAlignment="1" quotePrefix="1">
      <alignment horizontal="right" vertical="center"/>
    </xf>
    <xf numFmtId="180" fontId="95" fillId="0" borderId="0" xfId="188" applyNumberFormat="1" applyFont="1" applyFill="1" applyBorder="1" applyAlignment="1" quotePrefix="1">
      <alignment horizontal="right" vertical="center"/>
    </xf>
    <xf numFmtId="0" fontId="95" fillId="0" borderId="16" xfId="228" applyNumberFormat="1" applyFont="1" applyFill="1" applyBorder="1" applyAlignment="1" quotePrefix="1">
      <alignment horizontal="center" vertical="center"/>
    </xf>
    <xf numFmtId="0" fontId="96" fillId="0" borderId="15" xfId="228" applyNumberFormat="1" applyFont="1" applyFill="1" applyBorder="1" applyAlignment="1" quotePrefix="1">
      <alignment horizontal="center" vertical="center"/>
    </xf>
    <xf numFmtId="41" fontId="96" fillId="0" borderId="0" xfId="188" applyNumberFormat="1" applyFont="1" applyFill="1" applyBorder="1" applyAlignment="1" quotePrefix="1">
      <alignment horizontal="right" vertical="center"/>
    </xf>
    <xf numFmtId="180" fontId="96" fillId="0" borderId="0" xfId="188" applyNumberFormat="1" applyFont="1" applyFill="1" applyBorder="1" applyAlignment="1" quotePrefix="1">
      <alignment horizontal="right" vertical="center"/>
    </xf>
    <xf numFmtId="0" fontId="96" fillId="0" borderId="16" xfId="228" applyNumberFormat="1" applyFont="1" applyFill="1" applyBorder="1" applyAlignment="1" quotePrefix="1">
      <alignment horizontal="center" vertical="center"/>
    </xf>
    <xf numFmtId="0" fontId="52" fillId="0" borderId="0" xfId="232" applyFont="1" applyFill="1" applyBorder="1" applyAlignment="1">
      <alignment vertical="center"/>
      <protection/>
    </xf>
    <xf numFmtId="0" fontId="92" fillId="0" borderId="31" xfId="228" applyNumberFormat="1" applyFont="1" applyFill="1" applyBorder="1" applyAlignment="1">
      <alignment horizontal="centerContinuous" vertical="center"/>
    </xf>
    <xf numFmtId="0" fontId="93" fillId="0" borderId="31" xfId="226" applyNumberFormat="1" applyFont="1" applyFill="1" applyBorder="1" applyAlignment="1">
      <alignment horizontal="center" vertical="center" shrinkToFit="1"/>
    </xf>
    <xf numFmtId="0" fontId="92" fillId="0" borderId="31" xfId="226" applyNumberFormat="1" applyFont="1" applyFill="1" applyBorder="1" applyAlignment="1">
      <alignment horizontal="center" vertical="center" shrinkToFit="1"/>
    </xf>
    <xf numFmtId="0" fontId="92" fillId="0" borderId="31" xfId="226" applyNumberFormat="1" applyFont="1" applyFill="1" applyBorder="1" applyAlignment="1">
      <alignment horizontal="centerContinuous" vertical="center" wrapText="1" shrinkToFit="1"/>
    </xf>
    <xf numFmtId="0" fontId="92" fillId="0" borderId="31" xfId="226" applyNumberFormat="1" applyFont="1" applyFill="1" applyBorder="1" applyAlignment="1">
      <alignment horizontal="center" vertical="center"/>
    </xf>
    <xf numFmtId="0" fontId="92" fillId="0" borderId="31" xfId="226" applyNumberFormat="1" applyFont="1" applyFill="1" applyBorder="1" applyAlignment="1">
      <alignment horizontal="centerContinuous" vertical="center"/>
    </xf>
    <xf numFmtId="0" fontId="92" fillId="0" borderId="24" xfId="228" applyNumberFormat="1" applyFont="1" applyFill="1" applyBorder="1" applyAlignment="1">
      <alignment horizontal="center" vertical="center"/>
    </xf>
    <xf numFmtId="0" fontId="93" fillId="0" borderId="24" xfId="226" applyNumberFormat="1" applyFont="1" applyFill="1" applyBorder="1" applyAlignment="1">
      <alignment horizontal="center" vertical="center" wrapText="1" shrinkToFit="1"/>
    </xf>
    <xf numFmtId="0" fontId="92" fillId="0" borderId="24" xfId="226" applyNumberFormat="1" applyFont="1" applyFill="1" applyBorder="1" applyAlignment="1">
      <alignment horizontal="centerContinuous" vertical="center" wrapText="1" shrinkToFit="1"/>
    </xf>
    <xf numFmtId="0" fontId="92" fillId="0" borderId="24" xfId="226" applyNumberFormat="1" applyFont="1" applyFill="1" applyBorder="1" applyAlignment="1">
      <alignment horizontal="center" vertical="center" wrapText="1" shrinkToFit="1"/>
    </xf>
    <xf numFmtId="0" fontId="92" fillId="0" borderId="24" xfId="226" applyNumberFormat="1" applyFont="1" applyFill="1" applyBorder="1" applyAlignment="1">
      <alignment horizontal="center" vertical="center" shrinkToFit="1"/>
    </xf>
    <xf numFmtId="0" fontId="92" fillId="0" borderId="27" xfId="228" applyNumberFormat="1" applyFont="1" applyFill="1" applyBorder="1" applyAlignment="1">
      <alignment horizontal="centerContinuous" vertical="center"/>
    </xf>
    <xf numFmtId="0" fontId="92" fillId="0" borderId="27" xfId="226" applyNumberFormat="1" applyFont="1" applyFill="1" applyBorder="1" applyAlignment="1">
      <alignment horizontal="center" vertical="center" shrinkToFit="1"/>
    </xf>
    <xf numFmtId="0" fontId="92" fillId="0" borderId="27" xfId="226" applyNumberFormat="1" applyFont="1" applyFill="1" applyBorder="1" applyAlignment="1">
      <alignment horizontal="center" vertical="center"/>
    </xf>
    <xf numFmtId="49" fontId="92" fillId="0" borderId="15" xfId="228" applyNumberFormat="1" applyFont="1" applyFill="1" applyBorder="1" applyAlignment="1" quotePrefix="1">
      <alignment horizontal="center" vertical="center"/>
    </xf>
    <xf numFmtId="183" fontId="92" fillId="0" borderId="0" xfId="228" applyNumberFormat="1" applyFont="1" applyFill="1" applyBorder="1" applyAlignment="1">
      <alignment horizontal="right" vertical="center"/>
    </xf>
    <xf numFmtId="183" fontId="92" fillId="0" borderId="0" xfId="228" applyNumberFormat="1" applyFont="1" applyFill="1" applyBorder="1" applyAlignment="1" quotePrefix="1">
      <alignment vertical="center"/>
    </xf>
    <xf numFmtId="49" fontId="92" fillId="0" borderId="15" xfId="228" applyNumberFormat="1" applyFont="1" applyFill="1" applyBorder="1" applyAlignment="1">
      <alignment horizontal="center" vertical="center"/>
    </xf>
    <xf numFmtId="49" fontId="94" fillId="0" borderId="15" xfId="228" applyNumberFormat="1" applyFont="1" applyFill="1" applyBorder="1" applyAlignment="1">
      <alignment horizontal="center" vertical="center"/>
    </xf>
    <xf numFmtId="183" fontId="94" fillId="0" borderId="0" xfId="228" applyNumberFormat="1" applyFont="1" applyFill="1" applyBorder="1" applyAlignment="1" quotePrefix="1">
      <alignment vertical="center"/>
    </xf>
    <xf numFmtId="183" fontId="94" fillId="0" borderId="0" xfId="228" applyNumberFormat="1" applyFont="1" applyFill="1" applyBorder="1" applyAlignment="1">
      <alignment horizontal="right" vertical="center"/>
    </xf>
    <xf numFmtId="184" fontId="93" fillId="0" borderId="32" xfId="228" applyNumberFormat="1" applyFont="1" applyFill="1" applyBorder="1" applyAlignment="1">
      <alignment horizontal="centerContinuous" vertical="center" wrapText="1"/>
    </xf>
    <xf numFmtId="184" fontId="92" fillId="0" borderId="33" xfId="228" applyNumberFormat="1" applyFont="1" applyFill="1" applyBorder="1" applyAlignment="1">
      <alignment horizontal="centerContinuous" vertical="center" wrapText="1"/>
    </xf>
    <xf numFmtId="184" fontId="92" fillId="0" borderId="34" xfId="228" applyNumberFormat="1" applyFont="1" applyFill="1" applyBorder="1" applyAlignment="1">
      <alignment horizontal="centerContinuous" vertical="center" wrapText="1"/>
    </xf>
    <xf numFmtId="0" fontId="92" fillId="0" borderId="15" xfId="228" applyNumberFormat="1" applyFont="1" applyFill="1" applyBorder="1" applyAlignment="1">
      <alignment horizontal="centerContinuous" vertical="center"/>
    </xf>
    <xf numFmtId="41" fontId="92" fillId="0" borderId="0" xfId="228" applyNumberFormat="1" applyFont="1" applyFill="1" applyBorder="1" applyAlignment="1">
      <alignment horizontal="centerContinuous" vertical="center"/>
    </xf>
    <xf numFmtId="0" fontId="92" fillId="0" borderId="16" xfId="228" applyNumberFormat="1" applyFont="1" applyFill="1" applyBorder="1" applyAlignment="1">
      <alignment horizontal="centerContinuous" vertical="center"/>
    </xf>
    <xf numFmtId="0" fontId="94" fillId="0" borderId="15" xfId="228" applyNumberFormat="1" applyFont="1" applyFill="1" applyBorder="1" applyAlignment="1">
      <alignment horizontal="centerContinuous" vertical="center"/>
    </xf>
    <xf numFmtId="41" fontId="94" fillId="0" borderId="0" xfId="228" applyNumberFormat="1" applyFont="1" applyFill="1" applyBorder="1" applyAlignment="1">
      <alignment horizontal="centerContinuous" vertical="center"/>
    </xf>
    <xf numFmtId="0" fontId="94" fillId="0" borderId="16" xfId="228" applyNumberFormat="1" applyFont="1" applyFill="1" applyBorder="1" applyAlignment="1">
      <alignment horizontal="center" vertical="center"/>
    </xf>
    <xf numFmtId="184" fontId="92" fillId="0" borderId="15" xfId="228" applyNumberFormat="1" applyFont="1" applyFill="1" applyBorder="1" applyAlignment="1">
      <alignment horizontal="centerContinuous" vertical="center"/>
    </xf>
    <xf numFmtId="41" fontId="92" fillId="0" borderId="0" xfId="228" applyNumberFormat="1" applyFont="1" applyAlignment="1">
      <alignment horizontal="centerContinuous" vertical="center"/>
    </xf>
    <xf numFmtId="41" fontId="92" fillId="0" borderId="0" xfId="228" applyNumberFormat="1" applyFont="1" applyAlignment="1">
      <alignment horizontal="center" vertical="center"/>
    </xf>
    <xf numFmtId="184" fontId="92" fillId="0" borderId="16" xfId="228" applyNumberFormat="1" applyFont="1" applyFill="1" applyBorder="1" applyAlignment="1">
      <alignment horizontal="centerContinuous" vertical="center"/>
    </xf>
    <xf numFmtId="178" fontId="92" fillId="0" borderId="29" xfId="234" applyNumberFormat="1" applyFont="1" applyFill="1" applyBorder="1" applyAlignment="1">
      <alignment horizontal="centerContinuous" vertical="center"/>
    </xf>
    <xf numFmtId="178" fontId="92" fillId="0" borderId="23" xfId="234" applyNumberFormat="1" applyFont="1" applyFill="1" applyBorder="1" applyAlignment="1">
      <alignment horizontal="centerContinuous" vertical="center"/>
    </xf>
    <xf numFmtId="3" fontId="92" fillId="0" borderId="23" xfId="234" applyNumberFormat="1" applyFont="1" applyFill="1" applyBorder="1" applyAlignment="1">
      <alignment horizontal="centerContinuous" vertical="center"/>
    </xf>
    <xf numFmtId="0" fontId="92" fillId="0" borderId="0" xfId="234" applyFont="1" applyFill="1" applyBorder="1" applyAlignment="1">
      <alignment horizontal="center" vertical="center"/>
    </xf>
    <xf numFmtId="0" fontId="92" fillId="0" borderId="15" xfId="234" applyFont="1" applyFill="1" applyBorder="1" applyAlignment="1">
      <alignment horizontal="center" vertical="center"/>
    </xf>
    <xf numFmtId="0" fontId="92" fillId="0" borderId="25" xfId="234" applyFont="1" applyFill="1" applyBorder="1" applyAlignment="1">
      <alignment horizontal="centerContinuous" vertical="center"/>
    </xf>
    <xf numFmtId="0" fontId="92" fillId="0" borderId="25" xfId="234" applyFont="1" applyFill="1" applyBorder="1" applyAlignment="1">
      <alignment horizontal="center" vertical="center"/>
    </xf>
    <xf numFmtId="0" fontId="92" fillId="0" borderId="35" xfId="234" applyFont="1" applyFill="1" applyBorder="1" applyAlignment="1">
      <alignment horizontal="center" vertical="center"/>
    </xf>
    <xf numFmtId="178" fontId="92" fillId="0" borderId="35" xfId="234" applyNumberFormat="1" applyFont="1" applyFill="1" applyBorder="1" applyAlignment="1">
      <alignment horizontal="center" vertical="center"/>
    </xf>
    <xf numFmtId="178" fontId="92" fillId="0" borderId="27" xfId="234" applyNumberFormat="1" applyFont="1" applyFill="1" applyBorder="1" applyAlignment="1">
      <alignment horizontal="centerContinuous" vertical="center"/>
    </xf>
    <xf numFmtId="0" fontId="92" fillId="0" borderId="27" xfId="234" applyFont="1" applyFill="1" applyBorder="1" applyAlignment="1">
      <alignment horizontal="center" vertical="center"/>
    </xf>
    <xf numFmtId="178" fontId="92" fillId="0" borderId="27" xfId="234" applyNumberFormat="1" applyFont="1" applyFill="1" applyBorder="1" applyAlignment="1">
      <alignment horizontal="center" vertical="center"/>
    </xf>
    <xf numFmtId="0" fontId="92" fillId="0" borderId="27" xfId="234" applyFont="1" applyFill="1" applyBorder="1" applyAlignment="1">
      <alignment horizontal="centerContinuous" vertical="center"/>
    </xf>
    <xf numFmtId="0" fontId="92" fillId="0" borderId="20" xfId="234" applyFont="1" applyFill="1" applyBorder="1" applyAlignment="1">
      <alignment horizontal="center" vertical="center"/>
    </xf>
    <xf numFmtId="0" fontId="92" fillId="0" borderId="15" xfId="234" applyFont="1" applyFill="1" applyBorder="1" applyAlignment="1" quotePrefix="1">
      <alignment horizontal="center" vertical="center"/>
    </xf>
    <xf numFmtId="184" fontId="92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92" fillId="0" borderId="0" xfId="0" applyNumberFormat="1" applyFont="1" applyFill="1" applyBorder="1" applyAlignment="1" applyProtection="1">
      <alignment horizontal="right" vertical="center"/>
      <protection locked="0"/>
    </xf>
    <xf numFmtId="41" fontId="92" fillId="0" borderId="15" xfId="0" applyNumberFormat="1" applyFont="1" applyFill="1" applyBorder="1" applyAlignment="1" applyProtection="1">
      <alignment horizontal="right" vertical="center"/>
      <protection locked="0"/>
    </xf>
    <xf numFmtId="0" fontId="92" fillId="0" borderId="0" xfId="234" applyFont="1" applyFill="1" applyBorder="1" applyAlignment="1" quotePrefix="1">
      <alignment horizontal="center" vertical="center"/>
    </xf>
    <xf numFmtId="0" fontId="94" fillId="0" borderId="15" xfId="234" applyFont="1" applyFill="1" applyBorder="1" applyAlignment="1" quotePrefix="1">
      <alignment horizontal="center" vertical="center"/>
    </xf>
    <xf numFmtId="184" fontId="94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94" fillId="0" borderId="0" xfId="0" applyNumberFormat="1" applyFont="1" applyFill="1" applyBorder="1" applyAlignment="1" applyProtection="1">
      <alignment horizontal="right" vertical="center"/>
      <protection locked="0"/>
    </xf>
    <xf numFmtId="41" fontId="94" fillId="0" borderId="15" xfId="0" applyNumberFormat="1" applyFont="1" applyFill="1" applyBorder="1" applyAlignment="1" applyProtection="1">
      <alignment horizontal="right" vertical="center"/>
      <protection locked="0"/>
    </xf>
    <xf numFmtId="0" fontId="94" fillId="0" borderId="0" xfId="234" applyFont="1" applyFill="1" applyBorder="1" applyAlignment="1" quotePrefix="1">
      <alignment horizontal="center" vertical="center"/>
    </xf>
    <xf numFmtId="178" fontId="92" fillId="0" borderId="33" xfId="234" applyNumberFormat="1" applyFont="1" applyFill="1" applyBorder="1" applyAlignment="1">
      <alignment horizontal="centerContinuous" vertical="center"/>
    </xf>
    <xf numFmtId="3" fontId="92" fillId="0" borderId="33" xfId="234" applyNumberFormat="1" applyFont="1" applyFill="1" applyBorder="1" applyAlignment="1">
      <alignment horizontal="centerContinuous" vertical="center"/>
    </xf>
    <xf numFmtId="3" fontId="92" fillId="0" borderId="34" xfId="234" applyNumberFormat="1" applyFont="1" applyFill="1" applyBorder="1" applyAlignment="1">
      <alignment horizontal="centerContinuous" vertical="center"/>
    </xf>
    <xf numFmtId="0" fontId="92" fillId="0" borderId="26" xfId="234" applyFont="1" applyFill="1" applyBorder="1" applyAlignment="1">
      <alignment horizontal="centerContinuous" vertical="center"/>
    </xf>
    <xf numFmtId="178" fontId="92" fillId="0" borderId="24" xfId="234" applyNumberFormat="1" applyFont="1" applyFill="1" applyBorder="1" applyAlignment="1">
      <alignment horizontal="centerContinuous" vertical="center"/>
    </xf>
    <xf numFmtId="0" fontId="92" fillId="0" borderId="24" xfId="234" applyFont="1" applyFill="1" applyBorder="1" applyAlignment="1">
      <alignment horizontal="centerContinuous" vertical="center"/>
    </xf>
    <xf numFmtId="0" fontId="92" fillId="0" borderId="16" xfId="234" applyFont="1" applyFill="1" applyBorder="1" applyAlignment="1">
      <alignment horizontal="centerContinuous" vertical="center"/>
    </xf>
    <xf numFmtId="0" fontId="92" fillId="0" borderId="28" xfId="234" applyFont="1" applyFill="1" applyBorder="1" applyAlignment="1">
      <alignment horizontal="centerContinuous" vertical="center"/>
    </xf>
    <xf numFmtId="180" fontId="92" fillId="0" borderId="0" xfId="0" applyNumberFormat="1" applyFont="1" applyFill="1" applyBorder="1" applyAlignment="1" applyProtection="1" quotePrefix="1">
      <alignment vertical="center"/>
      <protection locked="0"/>
    </xf>
    <xf numFmtId="180" fontId="92" fillId="0" borderId="0" xfId="0" applyNumberFormat="1" applyFont="1" applyFill="1" applyBorder="1" applyAlignment="1" applyProtection="1" quotePrefix="1">
      <alignment horizontal="right" vertical="center"/>
      <protection locked="0"/>
    </xf>
    <xf numFmtId="180" fontId="94" fillId="0" borderId="0" xfId="0" applyNumberFormat="1" applyFont="1" applyFill="1" applyBorder="1" applyAlignment="1" applyProtection="1" quotePrefix="1">
      <alignment vertical="center"/>
      <protection locked="0"/>
    </xf>
    <xf numFmtId="180" fontId="94" fillId="0" borderId="0" xfId="234" applyNumberFormat="1" applyFont="1" applyFill="1" applyBorder="1" applyAlignment="1" quotePrefix="1">
      <alignment horizontal="right" vertical="center"/>
    </xf>
    <xf numFmtId="180" fontId="94" fillId="0" borderId="0" xfId="234" applyNumberFormat="1" applyFont="1" applyFill="1" applyBorder="1" applyAlignment="1">
      <alignment horizontal="right" vertical="center"/>
    </xf>
    <xf numFmtId="0" fontId="92" fillId="0" borderId="29" xfId="234" applyFont="1" applyFill="1" applyBorder="1" applyAlignment="1">
      <alignment horizontal="centerContinuous" vertical="center"/>
    </xf>
    <xf numFmtId="0" fontId="92" fillId="0" borderId="33" xfId="234" applyFont="1" applyFill="1" applyBorder="1" applyAlignment="1">
      <alignment horizontal="centerContinuous" vertical="center"/>
    </xf>
    <xf numFmtId="0" fontId="92" fillId="0" borderId="36" xfId="234" applyFont="1" applyFill="1" applyBorder="1" applyAlignment="1">
      <alignment horizontal="center" vertical="center"/>
    </xf>
    <xf numFmtId="180" fontId="92" fillId="0" borderId="0" xfId="0" applyNumberFormat="1" applyFont="1" applyFill="1" applyBorder="1" applyAlignment="1" quotePrefix="1">
      <alignment vertical="center"/>
    </xf>
    <xf numFmtId="180" fontId="92" fillId="0" borderId="0" xfId="0" applyNumberFormat="1" applyFont="1" applyFill="1" applyBorder="1" applyAlignment="1" applyProtection="1">
      <alignment horizontal="right" vertical="center"/>
      <protection locked="0"/>
    </xf>
    <xf numFmtId="180" fontId="92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92" fillId="0" borderId="15" xfId="0" applyNumberFormat="1" applyFont="1" applyFill="1" applyBorder="1" applyAlignment="1" applyProtection="1">
      <alignment horizontal="right" vertical="center"/>
      <protection locked="0"/>
    </xf>
    <xf numFmtId="187" fontId="94" fillId="0" borderId="0" xfId="234" applyNumberFormat="1" applyFont="1" applyFill="1" applyBorder="1" applyAlignment="1">
      <alignment horizontal="right" vertical="center"/>
    </xf>
    <xf numFmtId="1" fontId="92" fillId="0" borderId="22" xfId="234" applyNumberFormat="1" applyFont="1" applyFill="1" applyBorder="1" applyAlignment="1">
      <alignment horizontal="centerContinuous" vertical="center"/>
    </xf>
    <xf numFmtId="1" fontId="92" fillId="0" borderId="32" xfId="234" applyNumberFormat="1" applyFont="1" applyFill="1" applyBorder="1" applyAlignment="1">
      <alignment horizontal="centerContinuous" vertical="center"/>
    </xf>
    <xf numFmtId="1" fontId="92" fillId="0" borderId="34" xfId="234" applyNumberFormat="1" applyFont="1" applyFill="1" applyBorder="1" applyAlignment="1">
      <alignment horizontal="centerContinuous" vertical="center"/>
    </xf>
    <xf numFmtId="1" fontId="92" fillId="0" borderId="15" xfId="234" applyNumberFormat="1" applyFont="1" applyFill="1" applyBorder="1" applyAlignment="1">
      <alignment horizontal="center" vertical="center"/>
    </xf>
    <xf numFmtId="1" fontId="92" fillId="0" borderId="25" xfId="234" applyNumberFormat="1" applyFont="1" applyFill="1" applyBorder="1" applyAlignment="1">
      <alignment horizontal="centerContinuous" vertical="center"/>
    </xf>
    <xf numFmtId="1" fontId="92" fillId="0" borderId="0" xfId="234" applyNumberFormat="1" applyFont="1" applyFill="1" applyBorder="1" applyAlignment="1">
      <alignment horizontal="center" vertical="center"/>
    </xf>
    <xf numFmtId="0" fontId="92" fillId="0" borderId="15" xfId="234" applyFont="1" applyFill="1" applyBorder="1" applyAlignment="1">
      <alignment vertical="center"/>
    </xf>
    <xf numFmtId="1" fontId="92" fillId="0" borderId="24" xfId="234" applyNumberFormat="1" applyFont="1" applyFill="1" applyBorder="1" applyAlignment="1">
      <alignment horizontal="center" vertical="center"/>
    </xf>
    <xf numFmtId="1" fontId="92" fillId="0" borderId="0" xfId="234" applyNumberFormat="1" applyFont="1" applyFill="1" applyBorder="1" applyAlignment="1">
      <alignment horizontal="centerContinuous" vertical="center"/>
    </xf>
    <xf numFmtId="0" fontId="92" fillId="0" borderId="15" xfId="234" applyFont="1" applyFill="1" applyBorder="1" applyAlignment="1">
      <alignment horizontal="right" vertical="center"/>
    </xf>
    <xf numFmtId="1" fontId="92" fillId="0" borderId="24" xfId="234" applyNumberFormat="1" applyFont="1" applyFill="1" applyBorder="1" applyAlignment="1">
      <alignment horizontal="centerContinuous" vertical="center"/>
    </xf>
    <xf numFmtId="1" fontId="92" fillId="0" borderId="35" xfId="234" applyNumberFormat="1" applyFont="1" applyFill="1" applyBorder="1" applyAlignment="1">
      <alignment horizontal="center" vertical="center"/>
    </xf>
    <xf numFmtId="1" fontId="92" fillId="0" borderId="35" xfId="234" applyNumberFormat="1" applyFont="1" applyFill="1" applyBorder="1" applyAlignment="1">
      <alignment horizontal="right" vertical="center"/>
    </xf>
    <xf numFmtId="1" fontId="92" fillId="0" borderId="20" xfId="234" applyNumberFormat="1" applyFont="1" applyFill="1" applyBorder="1" applyAlignment="1">
      <alignment horizontal="centerContinuous" vertical="center"/>
    </xf>
    <xf numFmtId="1" fontId="92" fillId="0" borderId="27" xfId="234" applyNumberFormat="1" applyFont="1" applyFill="1" applyBorder="1" applyAlignment="1">
      <alignment horizontal="center" vertical="center"/>
    </xf>
    <xf numFmtId="0" fontId="92" fillId="0" borderId="20" xfId="234" applyFont="1" applyFill="1" applyBorder="1" applyAlignment="1">
      <alignment vertical="center"/>
    </xf>
    <xf numFmtId="178" fontId="92" fillId="0" borderId="35" xfId="234" applyNumberFormat="1" applyFont="1" applyFill="1" applyBorder="1" applyAlignment="1">
      <alignment horizontal="centerContinuous" vertical="center"/>
    </xf>
    <xf numFmtId="0" fontId="92" fillId="0" borderId="16" xfId="234" applyFont="1" applyFill="1" applyBorder="1" applyAlignment="1" quotePrefix="1">
      <alignment horizontal="center" vertical="center"/>
    </xf>
    <xf numFmtId="0" fontId="94" fillId="0" borderId="16" xfId="234" applyFont="1" applyFill="1" applyBorder="1" applyAlignment="1" quotePrefix="1">
      <alignment horizontal="center" vertical="center"/>
    </xf>
    <xf numFmtId="3" fontId="95" fillId="0" borderId="22" xfId="234" applyNumberFormat="1" applyFont="1" applyFill="1" applyBorder="1" applyAlignment="1">
      <alignment horizontal="centerContinuous" vertical="center"/>
    </xf>
    <xf numFmtId="3" fontId="95" fillId="0" borderId="32" xfId="234" applyNumberFormat="1" applyFont="1" applyFill="1" applyBorder="1" applyAlignment="1">
      <alignment horizontal="centerContinuous" vertical="center"/>
    </xf>
    <xf numFmtId="3" fontId="95" fillId="0" borderId="34" xfId="234" applyNumberFormat="1" applyFont="1" applyFill="1" applyBorder="1" applyAlignment="1">
      <alignment horizontal="centerContinuous" vertical="center"/>
    </xf>
    <xf numFmtId="1" fontId="95" fillId="0" borderId="22" xfId="234" applyNumberFormat="1" applyFont="1" applyFill="1" applyBorder="1" applyAlignment="1">
      <alignment horizontal="centerContinuous" vertical="center"/>
    </xf>
    <xf numFmtId="1" fontId="95" fillId="0" borderId="32" xfId="234" applyNumberFormat="1" applyFont="1" applyFill="1" applyBorder="1" applyAlignment="1">
      <alignment horizontal="centerContinuous" vertical="center"/>
    </xf>
    <xf numFmtId="3" fontId="95" fillId="0" borderId="37" xfId="234" applyNumberFormat="1" applyFont="1" applyFill="1" applyBorder="1" applyAlignment="1">
      <alignment horizontal="center" vertical="center"/>
    </xf>
    <xf numFmtId="3" fontId="95" fillId="0" borderId="26" xfId="234" applyNumberFormat="1" applyFont="1" applyFill="1" applyBorder="1" applyAlignment="1">
      <alignment horizontal="center" vertical="center"/>
    </xf>
    <xf numFmtId="3" fontId="95" fillId="0" borderId="25" xfId="234" applyNumberFormat="1" applyFont="1" applyFill="1" applyBorder="1" applyAlignment="1">
      <alignment horizontal="center" vertical="center"/>
    </xf>
    <xf numFmtId="0" fontId="95" fillId="0" borderId="38" xfId="234" applyFont="1" applyFill="1" applyBorder="1" applyAlignment="1">
      <alignment vertical="center"/>
    </xf>
    <xf numFmtId="1" fontId="95" fillId="0" borderId="25" xfId="234" applyNumberFormat="1" applyFont="1" applyFill="1" applyBorder="1" applyAlignment="1">
      <alignment horizontal="centerContinuous" vertical="center"/>
    </xf>
    <xf numFmtId="1" fontId="95" fillId="0" borderId="0" xfId="234" applyNumberFormat="1" applyFont="1" applyFill="1" applyBorder="1" applyAlignment="1">
      <alignment horizontal="centerContinuous" vertical="center"/>
    </xf>
    <xf numFmtId="1" fontId="95" fillId="0" borderId="38" xfId="234" applyNumberFormat="1" applyFont="1" applyFill="1" applyBorder="1" applyAlignment="1">
      <alignment horizontal="center" vertical="center"/>
    </xf>
    <xf numFmtId="1" fontId="95" fillId="0" borderId="0" xfId="234" applyNumberFormat="1" applyFont="1" applyFill="1" applyBorder="1" applyAlignment="1">
      <alignment horizontal="left" vertical="center"/>
    </xf>
    <xf numFmtId="3" fontId="95" fillId="0" borderId="0" xfId="234" applyNumberFormat="1" applyFont="1" applyFill="1" applyBorder="1" applyAlignment="1">
      <alignment horizontal="center" vertical="center"/>
    </xf>
    <xf numFmtId="3" fontId="95" fillId="0" borderId="16" xfId="234" applyNumberFormat="1" applyFont="1" applyFill="1" applyBorder="1" applyAlignment="1">
      <alignment horizontal="center" vertical="center"/>
    </xf>
    <xf numFmtId="3" fontId="95" fillId="0" borderId="24" xfId="234" applyNumberFormat="1" applyFont="1" applyFill="1" applyBorder="1" applyAlignment="1">
      <alignment horizontal="center" vertical="center"/>
    </xf>
    <xf numFmtId="0" fontId="95" fillId="0" borderId="0" xfId="234" applyFont="1" applyFill="1" applyBorder="1" applyAlignment="1">
      <alignment vertical="center"/>
    </xf>
    <xf numFmtId="3" fontId="95" fillId="0" borderId="35" xfId="234" applyNumberFormat="1" applyFont="1" applyFill="1" applyBorder="1" applyAlignment="1">
      <alignment horizontal="center" vertical="center"/>
    </xf>
    <xf numFmtId="1" fontId="95" fillId="0" borderId="24" xfId="234" applyNumberFormat="1" applyFont="1" applyFill="1" applyBorder="1" applyAlignment="1">
      <alignment horizontal="centerContinuous" vertical="center"/>
    </xf>
    <xf numFmtId="1" fontId="95" fillId="0" borderId="0" xfId="234" applyNumberFormat="1" applyFont="1" applyFill="1" applyBorder="1" applyAlignment="1">
      <alignment horizontal="center" vertical="center"/>
    </xf>
    <xf numFmtId="3" fontId="95" fillId="0" borderId="20" xfId="234" applyNumberFormat="1" applyFont="1" applyFill="1" applyBorder="1" applyAlignment="1">
      <alignment horizontal="center" vertical="center"/>
    </xf>
    <xf numFmtId="3" fontId="95" fillId="0" borderId="28" xfId="234" applyNumberFormat="1" applyFont="1" applyFill="1" applyBorder="1" applyAlignment="1">
      <alignment horizontal="center" vertical="center"/>
    </xf>
    <xf numFmtId="3" fontId="95" fillId="0" borderId="27" xfId="234" applyNumberFormat="1" applyFont="1" applyFill="1" applyBorder="1" applyAlignment="1">
      <alignment horizontal="center" vertical="center"/>
    </xf>
    <xf numFmtId="3" fontId="97" fillId="0" borderId="20" xfId="234" applyNumberFormat="1" applyFont="1" applyFill="1" applyBorder="1" applyAlignment="1">
      <alignment horizontal="center" vertical="center"/>
    </xf>
    <xf numFmtId="178" fontId="95" fillId="0" borderId="27" xfId="234" applyNumberFormat="1" applyFont="1" applyFill="1" applyBorder="1" applyAlignment="1">
      <alignment horizontal="centerContinuous" vertical="center"/>
    </xf>
    <xf numFmtId="1" fontId="95" fillId="0" borderId="27" xfId="234" applyNumberFormat="1" applyFont="1" applyFill="1" applyBorder="1" applyAlignment="1">
      <alignment horizontal="centerContinuous" vertical="center"/>
    </xf>
    <xf numFmtId="1" fontId="97" fillId="0" borderId="35" xfId="234" applyNumberFormat="1" applyFont="1" applyFill="1" applyBorder="1" applyAlignment="1">
      <alignment horizontal="centerContinuous" vertical="center"/>
    </xf>
    <xf numFmtId="178" fontId="95" fillId="0" borderId="35" xfId="234" applyNumberFormat="1" applyFont="1" applyFill="1" applyBorder="1" applyAlignment="1">
      <alignment horizontal="centerContinuous" vertical="center"/>
    </xf>
    <xf numFmtId="1" fontId="95" fillId="0" borderId="20" xfId="234" applyNumberFormat="1" applyFont="1" applyFill="1" applyBorder="1" applyAlignment="1">
      <alignment horizontal="centerContinuous" vertical="center"/>
    </xf>
    <xf numFmtId="1" fontId="97" fillId="0" borderId="27" xfId="234" applyNumberFormat="1" applyFont="1" applyFill="1" applyBorder="1" applyAlignment="1">
      <alignment horizontal="center" vertical="center"/>
    </xf>
    <xf numFmtId="178" fontId="95" fillId="0" borderId="28" xfId="234" applyNumberFormat="1" applyFont="1" applyFill="1" applyBorder="1" applyAlignment="1">
      <alignment horizontal="centerContinuous" vertical="center"/>
    </xf>
    <xf numFmtId="49" fontId="95" fillId="0" borderId="15" xfId="234" applyNumberFormat="1" applyFont="1" applyFill="1" applyBorder="1" applyAlignment="1">
      <alignment horizontal="center" vertical="center"/>
    </xf>
    <xf numFmtId="41" fontId="95" fillId="0" borderId="0" xfId="234" applyNumberFormat="1" applyFont="1" applyFill="1" applyBorder="1" applyAlignment="1" applyProtection="1">
      <alignment horizontal="right" vertical="center"/>
      <protection locked="0"/>
    </xf>
    <xf numFmtId="41" fontId="95" fillId="0" borderId="0" xfId="0" applyNumberFormat="1" applyFont="1" applyFill="1" applyBorder="1" applyAlignment="1" applyProtection="1">
      <alignment horizontal="right" vertical="center"/>
      <protection locked="0"/>
    </xf>
    <xf numFmtId="0" fontId="95" fillId="0" borderId="16" xfId="234" applyFont="1" applyFill="1" applyBorder="1" applyAlignment="1" quotePrefix="1">
      <alignment horizontal="center" vertical="center"/>
    </xf>
    <xf numFmtId="49" fontId="96" fillId="0" borderId="15" xfId="234" applyNumberFormat="1" applyFont="1" applyFill="1" applyBorder="1" applyAlignment="1">
      <alignment horizontal="center" vertical="center"/>
    </xf>
    <xf numFmtId="41" fontId="96" fillId="0" borderId="0" xfId="234" applyNumberFormat="1" applyFont="1" applyFill="1" applyBorder="1" applyAlignment="1" applyProtection="1">
      <alignment horizontal="right" vertical="center"/>
      <protection locked="0"/>
    </xf>
    <xf numFmtId="41" fontId="96" fillId="0" borderId="0" xfId="0" applyNumberFormat="1" applyFont="1" applyFill="1" applyBorder="1" applyAlignment="1" applyProtection="1">
      <alignment horizontal="right" vertical="center"/>
      <protection locked="0"/>
    </xf>
    <xf numFmtId="0" fontId="96" fillId="0" borderId="16" xfId="234" applyFont="1" applyFill="1" applyBorder="1" applyAlignment="1" quotePrefix="1">
      <alignment horizontal="center" vertical="center"/>
    </xf>
    <xf numFmtId="3" fontId="95" fillId="0" borderId="25" xfId="234" applyNumberFormat="1" applyFont="1" applyFill="1" applyBorder="1" applyAlignment="1">
      <alignment horizontal="centerContinuous" vertical="center"/>
    </xf>
    <xf numFmtId="3" fontId="95" fillId="0" borderId="15" xfId="234" applyNumberFormat="1" applyFont="1" applyFill="1" applyBorder="1" applyAlignment="1">
      <alignment horizontal="center" vertical="center"/>
    </xf>
    <xf numFmtId="3" fontId="95" fillId="0" borderId="0" xfId="234" applyNumberFormat="1" applyFont="1" applyFill="1" applyBorder="1" applyAlignment="1">
      <alignment horizontal="centerContinuous" vertical="center"/>
    </xf>
    <xf numFmtId="1" fontId="95" fillId="0" borderId="15" xfId="234" applyNumberFormat="1" applyFont="1" applyFill="1" applyBorder="1" applyAlignment="1">
      <alignment horizontal="center" vertical="center"/>
    </xf>
    <xf numFmtId="0" fontId="95" fillId="0" borderId="15" xfId="234" applyFont="1" applyFill="1" applyBorder="1" applyAlignment="1">
      <alignment vertical="center"/>
    </xf>
    <xf numFmtId="3" fontId="95" fillId="0" borderId="0" xfId="234" applyNumberFormat="1" applyFont="1" applyFill="1" applyBorder="1" applyAlignment="1">
      <alignment horizontal="left" vertical="center"/>
    </xf>
    <xf numFmtId="3" fontId="95" fillId="0" borderId="24" xfId="234" applyNumberFormat="1" applyFont="1" applyFill="1" applyBorder="1" applyAlignment="1">
      <alignment horizontal="centerContinuous" vertical="center"/>
    </xf>
    <xf numFmtId="3" fontId="95" fillId="0" borderId="35" xfId="234" applyNumberFormat="1" applyFont="1" applyFill="1" applyBorder="1" applyAlignment="1">
      <alignment horizontal="left" vertical="center"/>
    </xf>
    <xf numFmtId="0" fontId="95" fillId="0" borderId="0" xfId="234" applyFont="1" applyFill="1" applyBorder="1" applyAlignment="1">
      <alignment horizontal="center" vertical="center"/>
    </xf>
    <xf numFmtId="1" fontId="95" fillId="0" borderId="35" xfId="234" applyNumberFormat="1" applyFont="1" applyFill="1" applyBorder="1" applyAlignment="1">
      <alignment horizontal="center" vertical="center"/>
    </xf>
    <xf numFmtId="3" fontId="95" fillId="0" borderId="20" xfId="234" applyNumberFormat="1" applyFont="1" applyFill="1" applyBorder="1" applyAlignment="1">
      <alignment horizontal="left" vertical="center"/>
    </xf>
    <xf numFmtId="3" fontId="95" fillId="0" borderId="27" xfId="234" applyNumberFormat="1" applyFont="1" applyFill="1" applyBorder="1" applyAlignment="1">
      <alignment horizontal="centerContinuous" vertical="center"/>
    </xf>
    <xf numFmtId="3" fontId="95" fillId="0" borderId="20" xfId="234" applyNumberFormat="1" applyFont="1" applyFill="1" applyBorder="1" applyAlignment="1">
      <alignment horizontal="centerContinuous" vertical="center"/>
    </xf>
    <xf numFmtId="178" fontId="95" fillId="0" borderId="7" xfId="234" applyNumberFormat="1" applyFont="1" applyFill="1" applyBorder="1" applyAlignment="1">
      <alignment horizontal="center" vertical="center"/>
    </xf>
    <xf numFmtId="1" fontId="95" fillId="0" borderId="20" xfId="234" applyNumberFormat="1" applyFont="1" applyFill="1" applyBorder="1" applyAlignment="1">
      <alignment horizontal="center" vertical="center"/>
    </xf>
    <xf numFmtId="0" fontId="95" fillId="0" borderId="15" xfId="234" applyFont="1" applyFill="1" applyBorder="1" applyAlignment="1" quotePrefix="1">
      <alignment horizontal="center" vertical="center"/>
    </xf>
    <xf numFmtId="184" fontId="95" fillId="0" borderId="0" xfId="0" applyNumberFormat="1" applyFont="1" applyFill="1" applyBorder="1" applyAlignment="1" applyProtection="1">
      <alignment horizontal="right" vertical="center"/>
      <protection locked="0"/>
    </xf>
    <xf numFmtId="1" fontId="95" fillId="0" borderId="16" xfId="234" applyNumberFormat="1" applyFont="1" applyFill="1" applyBorder="1" applyAlignment="1" quotePrefix="1">
      <alignment horizontal="center" vertical="center"/>
    </xf>
    <xf numFmtId="0" fontId="96" fillId="0" borderId="15" xfId="234" applyFont="1" applyFill="1" applyBorder="1" applyAlignment="1" quotePrefix="1">
      <alignment horizontal="center" vertical="center"/>
    </xf>
    <xf numFmtId="184" fontId="96" fillId="0" borderId="0" xfId="0" applyNumberFormat="1" applyFont="1" applyFill="1" applyBorder="1" applyAlignment="1" applyProtection="1">
      <alignment horizontal="right" vertical="center"/>
      <protection locked="0"/>
    </xf>
    <xf numFmtId="1" fontId="96" fillId="0" borderId="16" xfId="234" applyNumberFormat="1" applyFont="1" applyFill="1" applyBorder="1" applyAlignment="1" quotePrefix="1">
      <alignment horizontal="center" vertical="center"/>
    </xf>
    <xf numFmtId="3" fontId="95" fillId="0" borderId="33" xfId="234" applyNumberFormat="1" applyFont="1" applyFill="1" applyBorder="1" applyAlignment="1" applyProtection="1">
      <alignment horizontal="centerContinuous" vertical="center"/>
      <protection/>
    </xf>
    <xf numFmtId="1" fontId="95" fillId="0" borderId="33" xfId="234" applyNumberFormat="1" applyFont="1" applyFill="1" applyBorder="1" applyAlignment="1" applyProtection="1">
      <alignment horizontal="centerContinuous" vertical="center"/>
      <protection/>
    </xf>
    <xf numFmtId="178" fontId="95" fillId="0" borderId="34" xfId="234" applyNumberFormat="1" applyFont="1" applyFill="1" applyBorder="1" applyAlignment="1" applyProtection="1">
      <alignment horizontal="centerContinuous" vertical="center"/>
      <protection/>
    </xf>
    <xf numFmtId="1" fontId="95" fillId="0" borderId="32" xfId="234" applyNumberFormat="1" applyFont="1" applyFill="1" applyBorder="1" applyAlignment="1" applyProtection="1">
      <alignment horizontal="centerContinuous" vertical="center"/>
      <protection/>
    </xf>
    <xf numFmtId="3" fontId="95" fillId="0" borderId="25" xfId="234" applyNumberFormat="1" applyFont="1" applyFill="1" applyBorder="1" applyAlignment="1" applyProtection="1">
      <alignment horizontal="center" vertical="center"/>
      <protection/>
    </xf>
    <xf numFmtId="3" fontId="95" fillId="0" borderId="24" xfId="234" applyNumberFormat="1" applyFont="1" applyFill="1" applyBorder="1" applyAlignment="1" applyProtection="1">
      <alignment horizontal="centerContinuous" vertical="center"/>
      <protection/>
    </xf>
    <xf numFmtId="1" fontId="95" fillId="0" borderId="24" xfId="234" applyNumberFormat="1" applyFont="1" applyFill="1" applyBorder="1" applyAlignment="1" applyProtection="1">
      <alignment horizontal="centerContinuous" vertical="center"/>
      <protection/>
    </xf>
    <xf numFmtId="178" fontId="95" fillId="0" borderId="26" xfId="234" applyNumberFormat="1" applyFont="1" applyFill="1" applyBorder="1" applyAlignment="1" applyProtection="1">
      <alignment horizontal="center" vertical="center"/>
      <protection/>
    </xf>
    <xf numFmtId="178" fontId="95" fillId="0" borderId="15" xfId="234" applyNumberFormat="1" applyFont="1" applyFill="1" applyBorder="1" applyAlignment="1" applyProtection="1">
      <alignment horizontal="centerContinuous" vertical="center"/>
      <protection/>
    </xf>
    <xf numFmtId="3" fontId="95" fillId="0" borderId="26" xfId="234" applyNumberFormat="1" applyFont="1" applyFill="1" applyBorder="1" applyAlignment="1" applyProtection="1">
      <alignment horizontal="center" vertical="center"/>
      <protection/>
    </xf>
    <xf numFmtId="3" fontId="95" fillId="0" borderId="38" xfId="234" applyNumberFormat="1" applyFont="1" applyFill="1" applyBorder="1" applyAlignment="1" applyProtection="1">
      <alignment horizontal="centerContinuous" vertical="center"/>
      <protection/>
    </xf>
    <xf numFmtId="3" fontId="95" fillId="0" borderId="24" xfId="234" applyNumberFormat="1" applyFont="1" applyFill="1" applyBorder="1" applyAlignment="1" applyProtection="1">
      <alignment horizontal="center" vertical="center"/>
      <protection/>
    </xf>
    <xf numFmtId="3" fontId="95" fillId="0" borderId="16" xfId="234" applyNumberFormat="1" applyFont="1" applyFill="1" applyBorder="1" applyAlignment="1" applyProtection="1">
      <alignment horizontal="center" vertical="center"/>
      <protection/>
    </xf>
    <xf numFmtId="1" fontId="95" fillId="0" borderId="24" xfId="234" applyNumberFormat="1" applyFont="1" applyFill="1" applyBorder="1" applyAlignment="1" applyProtection="1">
      <alignment horizontal="right" vertical="center"/>
      <protection/>
    </xf>
    <xf numFmtId="178" fontId="95" fillId="0" borderId="16" xfId="234" applyNumberFormat="1" applyFont="1" applyFill="1" applyBorder="1" applyAlignment="1" applyProtection="1">
      <alignment horizontal="center" vertical="center"/>
      <protection/>
    </xf>
    <xf numFmtId="178" fontId="95" fillId="0" borderId="35" xfId="234" applyNumberFormat="1" applyFont="1" applyFill="1" applyBorder="1" applyAlignment="1" applyProtection="1">
      <alignment horizontal="centerContinuous" vertical="center"/>
      <protection/>
    </xf>
    <xf numFmtId="3" fontId="95" fillId="0" borderId="24" xfId="234" applyNumberFormat="1" applyFont="1" applyFill="1" applyBorder="1" applyAlignment="1" applyProtection="1">
      <alignment horizontal="right" vertical="center"/>
      <protection/>
    </xf>
    <xf numFmtId="3" fontId="95" fillId="0" borderId="27" xfId="234" applyNumberFormat="1" applyFont="1" applyFill="1" applyBorder="1" applyAlignment="1" applyProtection="1">
      <alignment horizontal="center" vertical="center"/>
      <protection/>
    </xf>
    <xf numFmtId="3" fontId="95" fillId="0" borderId="28" xfId="234" applyNumberFormat="1" applyFont="1" applyFill="1" applyBorder="1" applyAlignment="1" applyProtection="1">
      <alignment horizontal="center" vertical="center"/>
      <protection/>
    </xf>
    <xf numFmtId="1" fontId="95" fillId="0" borderId="27" xfId="234" applyNumberFormat="1" applyFont="1" applyFill="1" applyBorder="1" applyAlignment="1" applyProtection="1">
      <alignment horizontal="centerContinuous" vertical="center"/>
      <protection/>
    </xf>
    <xf numFmtId="178" fontId="95" fillId="0" borderId="28" xfId="234" applyNumberFormat="1" applyFont="1" applyFill="1" applyBorder="1" applyAlignment="1" applyProtection="1">
      <alignment horizontal="center" vertical="center"/>
      <protection/>
    </xf>
    <xf numFmtId="3" fontId="98" fillId="0" borderId="28" xfId="234" applyNumberFormat="1" applyFont="1" applyFill="1" applyBorder="1" applyAlignment="1" applyProtection="1">
      <alignment horizontal="center" vertical="center" shrinkToFit="1"/>
      <protection/>
    </xf>
    <xf numFmtId="3" fontId="95" fillId="0" borderId="27" xfId="234" applyNumberFormat="1" applyFont="1" applyFill="1" applyBorder="1" applyAlignment="1" applyProtection="1">
      <alignment horizontal="centerContinuous" vertical="center"/>
      <protection/>
    </xf>
    <xf numFmtId="3" fontId="98" fillId="0" borderId="30" xfId="234" applyNumberFormat="1" applyFont="1" applyFill="1" applyBorder="1" applyAlignment="1" applyProtection="1">
      <alignment horizontal="center" vertical="center" shrinkToFit="1"/>
      <protection/>
    </xf>
    <xf numFmtId="0" fontId="95" fillId="0" borderId="15" xfId="234" applyFont="1" applyFill="1" applyBorder="1" applyAlignment="1" applyProtection="1" quotePrefix="1">
      <alignment horizontal="center" vertical="center"/>
      <protection/>
    </xf>
    <xf numFmtId="180" fontId="95" fillId="0" borderId="0" xfId="0" applyNumberFormat="1" applyFont="1" applyFill="1" applyBorder="1" applyAlignment="1" applyProtection="1">
      <alignment horizontal="right" vertical="center"/>
      <protection locked="0"/>
    </xf>
    <xf numFmtId="1" fontId="95" fillId="0" borderId="16" xfId="234" applyNumberFormat="1" applyFont="1" applyFill="1" applyBorder="1" applyAlignment="1" applyProtection="1" quotePrefix="1">
      <alignment horizontal="center" vertical="center"/>
      <protection/>
    </xf>
    <xf numFmtId="0" fontId="96" fillId="0" borderId="15" xfId="234" applyFont="1" applyFill="1" applyBorder="1" applyAlignment="1" applyProtection="1" quotePrefix="1">
      <alignment horizontal="center" vertical="center"/>
      <protection/>
    </xf>
    <xf numFmtId="180" fontId="96" fillId="0" borderId="0" xfId="0" applyNumberFormat="1" applyFont="1" applyFill="1" applyBorder="1" applyAlignment="1" applyProtection="1">
      <alignment horizontal="right" vertical="center"/>
      <protection locked="0"/>
    </xf>
    <xf numFmtId="1" fontId="96" fillId="0" borderId="16" xfId="234" applyNumberFormat="1" applyFont="1" applyFill="1" applyBorder="1" applyAlignment="1" applyProtection="1" quotePrefix="1">
      <alignment horizontal="center" vertical="center"/>
      <protection/>
    </xf>
    <xf numFmtId="178" fontId="95" fillId="0" borderId="21" xfId="234" applyNumberFormat="1" applyFont="1" applyFill="1" applyBorder="1" applyAlignment="1">
      <alignment horizontal="centerContinuous" vertical="center"/>
    </xf>
    <xf numFmtId="178" fontId="95" fillId="0" borderId="23" xfId="234" applyNumberFormat="1" applyFont="1" applyFill="1" applyBorder="1" applyAlignment="1">
      <alignment horizontal="centerContinuous" vertical="center"/>
    </xf>
    <xf numFmtId="178" fontId="95" fillId="0" borderId="22" xfId="234" applyNumberFormat="1" applyFont="1" applyFill="1" applyBorder="1" applyAlignment="1">
      <alignment horizontal="left" vertical="center"/>
    </xf>
    <xf numFmtId="0" fontId="95" fillId="0" borderId="22" xfId="234" applyFont="1" applyFill="1" applyBorder="1" applyAlignment="1">
      <alignment horizontal="centerContinuous" vertical="center"/>
    </xf>
    <xf numFmtId="178" fontId="95" fillId="0" borderId="22" xfId="234" applyNumberFormat="1" applyFont="1" applyFill="1" applyBorder="1" applyAlignment="1">
      <alignment horizontal="centerContinuous" vertical="center"/>
    </xf>
    <xf numFmtId="3" fontId="95" fillId="0" borderId="22" xfId="234" applyNumberFormat="1" applyFont="1" applyFill="1" applyBorder="1" applyAlignment="1">
      <alignment vertical="center"/>
    </xf>
    <xf numFmtId="178" fontId="95" fillId="0" borderId="20" xfId="234" applyNumberFormat="1" applyFont="1" applyFill="1" applyBorder="1" applyAlignment="1">
      <alignment horizontal="centerContinuous" vertical="center"/>
    </xf>
    <xf numFmtId="178" fontId="95" fillId="0" borderId="30" xfId="234" applyNumberFormat="1" applyFont="1" applyFill="1" applyBorder="1" applyAlignment="1">
      <alignment horizontal="centerContinuous" vertical="center"/>
    </xf>
    <xf numFmtId="178" fontId="95" fillId="0" borderId="5" xfId="234" applyNumberFormat="1" applyFont="1" applyFill="1" applyBorder="1" applyAlignment="1">
      <alignment horizontal="centerContinuous" vertical="center"/>
    </xf>
    <xf numFmtId="178" fontId="95" fillId="0" borderId="36" xfId="234" applyNumberFormat="1" applyFont="1" applyFill="1" applyBorder="1" applyAlignment="1">
      <alignment horizontal="centerContinuous" vertical="center"/>
    </xf>
    <xf numFmtId="0" fontId="95" fillId="0" borderId="20" xfId="234" applyFont="1" applyFill="1" applyBorder="1" applyAlignment="1">
      <alignment horizontal="centerContinuous" vertical="center"/>
    </xf>
    <xf numFmtId="3" fontId="95" fillId="0" borderId="35" xfId="234" applyNumberFormat="1" applyFont="1" applyFill="1" applyBorder="1" applyAlignment="1">
      <alignment horizontal="centerContinuous" vertical="center"/>
    </xf>
    <xf numFmtId="178" fontId="95" fillId="0" borderId="24" xfId="234" applyNumberFormat="1" applyFont="1" applyFill="1" applyBorder="1" applyAlignment="1">
      <alignment horizontal="center" vertical="center"/>
    </xf>
    <xf numFmtId="0" fontId="95" fillId="0" borderId="35" xfId="234" applyFont="1" applyFill="1" applyBorder="1" applyAlignment="1">
      <alignment horizontal="center" vertical="center"/>
    </xf>
    <xf numFmtId="178" fontId="95" fillId="0" borderId="15" xfId="234" applyNumberFormat="1" applyFont="1" applyFill="1" applyBorder="1" applyAlignment="1">
      <alignment horizontal="center" vertical="center"/>
    </xf>
    <xf numFmtId="178" fontId="95" fillId="0" borderId="25" xfId="234" applyNumberFormat="1" applyFont="1" applyFill="1" applyBorder="1" applyAlignment="1">
      <alignment horizontal="center" vertical="center"/>
    </xf>
    <xf numFmtId="178" fontId="95" fillId="0" borderId="35" xfId="234" applyNumberFormat="1" applyFont="1" applyFill="1" applyBorder="1" applyAlignment="1">
      <alignment horizontal="center" vertical="center"/>
    </xf>
    <xf numFmtId="3" fontId="97" fillId="0" borderId="35" xfId="234" applyNumberFormat="1" applyFont="1" applyFill="1" applyBorder="1" applyAlignment="1">
      <alignment horizontal="center" vertical="center"/>
    </xf>
    <xf numFmtId="178" fontId="95" fillId="0" borderId="27" xfId="234" applyNumberFormat="1" applyFont="1" applyFill="1" applyBorder="1" applyAlignment="1">
      <alignment horizontal="center" vertical="center"/>
    </xf>
    <xf numFmtId="178" fontId="95" fillId="0" borderId="7" xfId="234" applyNumberFormat="1" applyFont="1" applyFill="1" applyBorder="1" applyAlignment="1">
      <alignment horizontal="centerContinuous" vertical="center"/>
    </xf>
    <xf numFmtId="3" fontId="95" fillId="0" borderId="32" xfId="234" applyNumberFormat="1" applyFont="1" applyFill="1" applyBorder="1" applyAlignment="1">
      <alignment vertical="center"/>
    </xf>
    <xf numFmtId="0" fontId="95" fillId="0" borderId="23" xfId="234" applyFont="1" applyFill="1" applyBorder="1" applyAlignment="1">
      <alignment horizontal="centerContinuous" vertical="center"/>
    </xf>
    <xf numFmtId="0" fontId="95" fillId="0" borderId="22" xfId="234" applyFont="1" applyFill="1" applyBorder="1" applyAlignment="1">
      <alignment horizontal="left" vertical="center"/>
    </xf>
    <xf numFmtId="3" fontId="95" fillId="0" borderId="22" xfId="234" applyNumberFormat="1" applyFont="1" applyFill="1" applyBorder="1" applyAlignment="1">
      <alignment horizontal="left" vertical="center"/>
    </xf>
    <xf numFmtId="0" fontId="95" fillId="0" borderId="35" xfId="234" applyFont="1" applyFill="1" applyBorder="1" applyAlignment="1">
      <alignment horizontal="centerContinuous" vertical="center"/>
    </xf>
    <xf numFmtId="0" fontId="95" fillId="0" borderId="20" xfId="234" applyFont="1" applyFill="1" applyBorder="1" applyAlignment="1">
      <alignment horizontal="center" vertical="center"/>
    </xf>
    <xf numFmtId="178" fontId="95" fillId="0" borderId="28" xfId="234" applyNumberFormat="1" applyFont="1" applyFill="1" applyBorder="1" applyAlignment="1">
      <alignment horizontal="center" vertical="center"/>
    </xf>
    <xf numFmtId="0" fontId="95" fillId="0" borderId="23" xfId="234" applyFont="1" applyFill="1" applyBorder="1" applyAlignment="1">
      <alignment vertical="center"/>
    </xf>
    <xf numFmtId="0" fontId="95" fillId="0" borderId="32" xfId="234" applyFont="1" applyFill="1" applyBorder="1" applyAlignment="1">
      <alignment horizontal="centerContinuous" vertical="center"/>
    </xf>
    <xf numFmtId="0" fontId="95" fillId="0" borderId="36" xfId="234" applyFont="1" applyFill="1" applyBorder="1" applyAlignment="1">
      <alignment horizontal="center" vertical="center"/>
    </xf>
    <xf numFmtId="3" fontId="97" fillId="0" borderId="20" xfId="234" applyNumberFormat="1" applyFont="1" applyFill="1" applyBorder="1" applyAlignment="1">
      <alignment horizontal="centerContinuous" vertical="center"/>
    </xf>
    <xf numFmtId="3" fontId="95" fillId="0" borderId="23" xfId="234" applyNumberFormat="1" applyFont="1" applyFill="1" applyBorder="1" applyAlignment="1">
      <alignment horizontal="centerContinuous" vertical="center"/>
    </xf>
    <xf numFmtId="0" fontId="95" fillId="0" borderId="22" xfId="234" applyFont="1" applyFill="1" applyBorder="1" applyAlignment="1">
      <alignment vertical="center"/>
    </xf>
    <xf numFmtId="0" fontId="95" fillId="0" borderId="15" xfId="234" applyNumberFormat="1" applyFont="1" applyFill="1" applyBorder="1" applyAlignment="1" quotePrefix="1">
      <alignment horizontal="center" vertical="center"/>
    </xf>
    <xf numFmtId="187" fontId="95" fillId="0" borderId="0" xfId="234" applyNumberFormat="1" applyFont="1" applyFill="1" applyBorder="1" applyAlignment="1" applyProtection="1" quotePrefix="1">
      <alignment horizontal="right" vertical="center"/>
      <protection locked="0"/>
    </xf>
    <xf numFmtId="187" fontId="95" fillId="0" borderId="0" xfId="234" applyNumberFormat="1" applyFont="1" applyFill="1" applyBorder="1" applyAlignment="1" applyProtection="1">
      <alignment horizontal="right" vertical="center"/>
      <protection locked="0"/>
    </xf>
    <xf numFmtId="0" fontId="95" fillId="0" borderId="16" xfId="234" applyNumberFormat="1" applyFont="1" applyFill="1" applyBorder="1" applyAlignment="1" applyProtection="1" quotePrefix="1">
      <alignment horizontal="center" vertical="center"/>
      <protection locked="0"/>
    </xf>
    <xf numFmtId="0" fontId="95" fillId="0" borderId="15" xfId="234" applyNumberFormat="1" applyFont="1" applyFill="1" applyBorder="1" applyAlignment="1" applyProtection="1" quotePrefix="1">
      <alignment horizontal="center" vertical="center"/>
      <protection locked="0"/>
    </xf>
    <xf numFmtId="187" fontId="97" fillId="0" borderId="0" xfId="234" applyNumberFormat="1" applyFont="1" applyFill="1" applyBorder="1" applyAlignment="1" applyProtection="1">
      <alignment horizontal="right" vertical="center"/>
      <protection locked="0"/>
    </xf>
    <xf numFmtId="180" fontId="95" fillId="0" borderId="0" xfId="234" applyNumberFormat="1" applyFont="1" applyFill="1" applyBorder="1" applyAlignment="1">
      <alignment horizontal="right" vertical="center"/>
    </xf>
    <xf numFmtId="0" fontId="95" fillId="0" borderId="16" xfId="234" applyNumberFormat="1" applyFont="1" applyFill="1" applyBorder="1" applyAlignment="1" quotePrefix="1">
      <alignment horizontal="center" vertical="center"/>
    </xf>
    <xf numFmtId="0" fontId="96" fillId="0" borderId="15" xfId="234" applyNumberFormat="1" applyFont="1" applyFill="1" applyBorder="1" applyAlignment="1" quotePrefix="1">
      <alignment horizontal="center" vertical="center"/>
    </xf>
    <xf numFmtId="187" fontId="96" fillId="0" borderId="0" xfId="234" applyNumberFormat="1" applyFont="1" applyFill="1" applyBorder="1" applyAlignment="1" applyProtection="1" quotePrefix="1">
      <alignment horizontal="right" vertical="center" shrinkToFit="1"/>
      <protection locked="0"/>
    </xf>
    <xf numFmtId="187" fontId="96" fillId="0" borderId="0" xfId="234" applyNumberFormat="1" applyFont="1" applyFill="1" applyBorder="1" applyAlignment="1" applyProtection="1">
      <alignment horizontal="right" vertical="center" shrinkToFit="1"/>
      <protection locked="0"/>
    </xf>
    <xf numFmtId="187" fontId="96" fillId="0" borderId="0" xfId="234" applyNumberFormat="1" applyFont="1" applyFill="1" applyBorder="1" applyAlignment="1" applyProtection="1">
      <alignment horizontal="right" vertical="center"/>
      <protection locked="0"/>
    </xf>
    <xf numFmtId="187" fontId="96" fillId="0" borderId="0" xfId="234" applyNumberFormat="1" applyFont="1" applyFill="1" applyBorder="1" applyAlignment="1" applyProtection="1" quotePrefix="1">
      <alignment horizontal="right" vertical="center"/>
      <protection locked="0"/>
    </xf>
    <xf numFmtId="0" fontId="96" fillId="0" borderId="16" xfId="234" applyNumberFormat="1" applyFont="1" applyFill="1" applyBorder="1" applyAlignment="1" applyProtection="1" quotePrefix="1">
      <alignment horizontal="center" vertical="center" shrinkToFit="1"/>
      <protection locked="0"/>
    </xf>
    <xf numFmtId="0" fontId="96" fillId="0" borderId="15" xfId="234" applyNumberFormat="1" applyFont="1" applyFill="1" applyBorder="1" applyAlignment="1" applyProtection="1" quotePrefix="1">
      <alignment horizontal="center" vertical="center" shrinkToFit="1"/>
      <protection locked="0"/>
    </xf>
    <xf numFmtId="180" fontId="96" fillId="0" borderId="0" xfId="234" applyNumberFormat="1" applyFont="1" applyFill="1" applyBorder="1" applyAlignment="1">
      <alignment horizontal="right" vertical="center"/>
    </xf>
    <xf numFmtId="0" fontId="96" fillId="0" borderId="16" xfId="234" applyNumberFormat="1" applyFont="1" applyFill="1" applyBorder="1" applyAlignment="1" quotePrefix="1">
      <alignment horizontal="center" vertical="center" shrinkToFit="1"/>
    </xf>
    <xf numFmtId="178" fontId="95" fillId="0" borderId="34" xfId="234" applyNumberFormat="1" applyFont="1" applyFill="1" applyBorder="1" applyAlignment="1">
      <alignment horizontal="centerContinuous" vertical="center"/>
    </xf>
    <xf numFmtId="187" fontId="95" fillId="0" borderId="0" xfId="234" applyNumberFormat="1" applyFont="1" applyFill="1" applyBorder="1" applyAlignment="1" quotePrefix="1">
      <alignment horizontal="right" vertical="center"/>
    </xf>
    <xf numFmtId="187" fontId="95" fillId="0" borderId="0" xfId="234" applyNumberFormat="1" applyFont="1" applyFill="1" applyBorder="1" applyAlignment="1">
      <alignment horizontal="right" vertical="center"/>
    </xf>
    <xf numFmtId="180" fontId="95" fillId="0" borderId="0" xfId="234" applyNumberFormat="1" applyFont="1" applyFill="1" applyBorder="1" applyAlignment="1" applyProtection="1" quotePrefix="1">
      <alignment horizontal="center" vertical="center"/>
      <protection locked="0"/>
    </xf>
    <xf numFmtId="187" fontId="95" fillId="0" borderId="15" xfId="234" applyNumberFormat="1" applyFont="1" applyFill="1" applyBorder="1" applyAlignment="1">
      <alignment horizontal="right" vertical="center"/>
    </xf>
    <xf numFmtId="0" fontId="95" fillId="0" borderId="0" xfId="234" applyNumberFormat="1" applyFont="1" applyFill="1" applyBorder="1" applyAlignment="1" quotePrefix="1">
      <alignment horizontal="center" vertical="center"/>
    </xf>
    <xf numFmtId="0" fontId="96" fillId="0" borderId="15" xfId="234" applyFont="1" applyBorder="1" applyAlignment="1" quotePrefix="1">
      <alignment horizontal="center" vertical="center" shrinkToFit="1"/>
    </xf>
    <xf numFmtId="187" fontId="96" fillId="0" borderId="0" xfId="234" applyNumberFormat="1" applyFont="1" applyAlignment="1" applyProtection="1" quotePrefix="1">
      <alignment horizontal="right" vertical="center" shrinkToFit="1"/>
      <protection locked="0"/>
    </xf>
    <xf numFmtId="41" fontId="96" fillId="0" borderId="0" xfId="234" applyNumberFormat="1" applyFont="1" applyAlignment="1" applyProtection="1">
      <alignment horizontal="right" vertical="center" shrinkToFit="1"/>
      <protection locked="0"/>
    </xf>
    <xf numFmtId="0" fontId="96" fillId="0" borderId="16" xfId="234" applyFont="1" applyBorder="1" applyAlignment="1" quotePrefix="1">
      <alignment horizontal="center" vertical="center" shrinkToFit="1"/>
    </xf>
    <xf numFmtId="180" fontId="96" fillId="0" borderId="0" xfId="234" applyNumberFormat="1" applyFont="1" applyAlignment="1">
      <alignment horizontal="right" vertical="center" shrinkToFit="1"/>
    </xf>
    <xf numFmtId="1" fontId="92" fillId="0" borderId="23" xfId="234" applyNumberFormat="1" applyFont="1" applyFill="1" applyBorder="1" applyAlignment="1">
      <alignment horizontal="centerContinuous" vertical="center"/>
    </xf>
    <xf numFmtId="3" fontId="92" fillId="0" borderId="29" xfId="234" applyNumberFormat="1" applyFont="1" applyFill="1" applyBorder="1" applyAlignment="1">
      <alignment horizontal="centerContinuous" vertical="center"/>
    </xf>
    <xf numFmtId="3" fontId="92" fillId="0" borderId="21" xfId="234" applyNumberFormat="1" applyFont="1" applyFill="1" applyBorder="1" applyAlignment="1">
      <alignment horizontal="centerContinuous" vertical="center"/>
    </xf>
    <xf numFmtId="1" fontId="92" fillId="0" borderId="23" xfId="234" applyNumberFormat="1" applyFont="1" applyFill="1" applyBorder="1" applyAlignment="1">
      <alignment horizontal="center" vertical="center"/>
    </xf>
    <xf numFmtId="178" fontId="92" fillId="0" borderId="20" xfId="234" applyNumberFormat="1" applyFont="1" applyFill="1" applyBorder="1" applyAlignment="1">
      <alignment horizontal="centerContinuous" vertical="center"/>
    </xf>
    <xf numFmtId="3" fontId="92" fillId="0" borderId="35" xfId="234" applyNumberFormat="1" applyFont="1" applyFill="1" applyBorder="1" applyAlignment="1">
      <alignment horizontal="centerContinuous" vertical="center"/>
    </xf>
    <xf numFmtId="3" fontId="92" fillId="0" borderId="28" xfId="234" applyNumberFormat="1" applyFont="1" applyFill="1" applyBorder="1" applyAlignment="1">
      <alignment horizontal="centerContinuous" vertical="center"/>
    </xf>
    <xf numFmtId="3" fontId="92" fillId="0" borderId="20" xfId="234" applyNumberFormat="1" applyFont="1" applyFill="1" applyBorder="1" applyAlignment="1">
      <alignment horizontal="centerContinuous" vertical="center"/>
    </xf>
    <xf numFmtId="3" fontId="92" fillId="0" borderId="15" xfId="234" applyNumberFormat="1" applyFont="1" applyFill="1" applyBorder="1" applyAlignment="1">
      <alignment horizontal="center" vertical="center"/>
    </xf>
    <xf numFmtId="3" fontId="92" fillId="0" borderId="0" xfId="234" applyNumberFormat="1" applyFont="1" applyFill="1" applyBorder="1" applyAlignment="1">
      <alignment horizontal="center" vertical="center"/>
    </xf>
    <xf numFmtId="3" fontId="92" fillId="0" borderId="24" xfId="234" applyNumberFormat="1" applyFont="1" applyFill="1" applyBorder="1" applyAlignment="1">
      <alignment horizontal="center" vertical="center"/>
    </xf>
    <xf numFmtId="3" fontId="92" fillId="0" borderId="35" xfId="234" applyNumberFormat="1" applyFont="1" applyFill="1" applyBorder="1" applyAlignment="1">
      <alignment horizontal="center" vertical="center" shrinkToFit="1"/>
    </xf>
    <xf numFmtId="3" fontId="92" fillId="0" borderId="35" xfId="234" applyNumberFormat="1" applyFont="1" applyFill="1" applyBorder="1" applyAlignment="1">
      <alignment horizontal="centerContinuous" vertical="center" shrinkToFit="1"/>
    </xf>
    <xf numFmtId="178" fontId="92" fillId="0" borderId="27" xfId="234" applyNumberFormat="1" applyFont="1" applyFill="1" applyBorder="1" applyAlignment="1">
      <alignment horizontal="centerContinuous" vertical="center" shrinkToFit="1"/>
    </xf>
    <xf numFmtId="178" fontId="92" fillId="0" borderId="35" xfId="234" applyNumberFormat="1" applyFont="1" applyFill="1" applyBorder="1" applyAlignment="1">
      <alignment horizontal="center" vertical="center" shrinkToFit="1"/>
    </xf>
    <xf numFmtId="3" fontId="92" fillId="0" borderId="27" xfId="234" applyNumberFormat="1" applyFont="1" applyFill="1" applyBorder="1" applyAlignment="1">
      <alignment horizontal="center" vertical="center" shrinkToFit="1"/>
    </xf>
    <xf numFmtId="1" fontId="92" fillId="0" borderId="20" xfId="234" applyNumberFormat="1" applyFont="1" applyFill="1" applyBorder="1" applyAlignment="1">
      <alignment horizontal="center" vertical="center"/>
    </xf>
    <xf numFmtId="1" fontId="92" fillId="0" borderId="15" xfId="234" applyNumberFormat="1" applyFont="1" applyFill="1" applyBorder="1" applyAlignment="1" quotePrefix="1">
      <alignment horizontal="center" vertical="center"/>
    </xf>
    <xf numFmtId="180" fontId="92" fillId="0" borderId="0" xfId="234" applyNumberFormat="1" applyFont="1" applyFill="1" applyBorder="1" applyAlignment="1" applyProtection="1" quotePrefix="1">
      <alignment horizontal="right" vertical="center" shrinkToFit="1"/>
      <protection locked="0"/>
    </xf>
    <xf numFmtId="180" fontId="92" fillId="0" borderId="0" xfId="234" applyNumberFormat="1" applyFont="1" applyFill="1" applyBorder="1" applyAlignment="1" applyProtection="1">
      <alignment horizontal="right" vertical="center" shrinkToFit="1"/>
      <protection locked="0"/>
    </xf>
    <xf numFmtId="41" fontId="92" fillId="0" borderId="0" xfId="234" applyNumberFormat="1" applyFont="1" applyFill="1" applyBorder="1" applyAlignment="1" applyProtection="1">
      <alignment horizontal="right" vertical="center" shrinkToFit="1"/>
      <protection locked="0"/>
    </xf>
    <xf numFmtId="1" fontId="92" fillId="0" borderId="16" xfId="234" applyNumberFormat="1" applyFont="1" applyFill="1" applyBorder="1" applyAlignment="1" quotePrefix="1">
      <alignment horizontal="center" vertical="center"/>
    </xf>
    <xf numFmtId="1" fontId="94" fillId="0" borderId="15" xfId="234" applyNumberFormat="1" applyFont="1" applyBorder="1" applyAlignment="1" quotePrefix="1">
      <alignment horizontal="center" vertical="center"/>
    </xf>
    <xf numFmtId="180" fontId="94" fillId="0" borderId="0" xfId="234" applyNumberFormat="1" applyFont="1" applyAlignment="1" applyProtection="1" quotePrefix="1">
      <alignment horizontal="right" vertical="center" shrinkToFit="1"/>
      <protection locked="0"/>
    </xf>
    <xf numFmtId="180" fontId="94" fillId="0" borderId="0" xfId="234" applyNumberFormat="1" applyFont="1" applyAlignment="1" applyProtection="1">
      <alignment horizontal="right" vertical="center" shrinkToFit="1"/>
      <protection locked="0"/>
    </xf>
    <xf numFmtId="41" fontId="94" fillId="0" borderId="0" xfId="234" applyNumberFormat="1" applyFont="1" applyAlignment="1" applyProtection="1">
      <alignment horizontal="right" vertical="center" shrinkToFit="1"/>
      <protection locked="0"/>
    </xf>
    <xf numFmtId="1" fontId="94" fillId="0" borderId="16" xfId="234" applyNumberFormat="1" applyFont="1" applyBorder="1" applyAlignment="1" quotePrefix="1">
      <alignment horizontal="center" vertical="center"/>
    </xf>
    <xf numFmtId="0" fontId="95" fillId="0" borderId="21" xfId="234" applyFont="1" applyFill="1" applyBorder="1" applyAlignment="1">
      <alignment horizontal="centerContinuous" vertical="center"/>
    </xf>
    <xf numFmtId="184" fontId="95" fillId="0" borderId="28" xfId="234" applyNumberFormat="1" applyFont="1" applyFill="1" applyBorder="1" applyAlignment="1" applyProtection="1">
      <alignment horizontal="center" vertical="center"/>
      <protection locked="0"/>
    </xf>
    <xf numFmtId="184" fontId="95" fillId="0" borderId="0" xfId="234" applyNumberFormat="1" applyFont="1" applyFill="1" applyBorder="1" applyAlignment="1" applyProtection="1">
      <alignment vertical="center"/>
      <protection locked="0"/>
    </xf>
    <xf numFmtId="0" fontId="95" fillId="0" borderId="26" xfId="234" applyFont="1" applyFill="1" applyBorder="1" applyAlignment="1">
      <alignment horizontal="center" vertical="center"/>
    </xf>
    <xf numFmtId="0" fontId="95" fillId="0" borderId="25" xfId="234" applyFont="1" applyFill="1" applyBorder="1" applyAlignment="1">
      <alignment horizontal="center" vertical="center"/>
    </xf>
    <xf numFmtId="49" fontId="95" fillId="0" borderId="28" xfId="234" applyNumberFormat="1" applyFont="1" applyFill="1" applyBorder="1" applyAlignment="1">
      <alignment horizontal="center" vertical="center" shrinkToFit="1"/>
    </xf>
    <xf numFmtId="3" fontId="95" fillId="0" borderId="28" xfId="234" applyNumberFormat="1" applyFont="1" applyFill="1" applyBorder="1" applyAlignment="1">
      <alignment horizontal="center" vertical="center" shrinkToFit="1"/>
    </xf>
    <xf numFmtId="49" fontId="95" fillId="0" borderId="27" xfId="234" applyNumberFormat="1" applyFont="1" applyFill="1" applyBorder="1" applyAlignment="1">
      <alignment horizontal="center" vertical="center" shrinkToFit="1"/>
    </xf>
    <xf numFmtId="3" fontId="95" fillId="0" borderId="27" xfId="234" applyNumberFormat="1" applyFont="1" applyFill="1" applyBorder="1" applyAlignment="1">
      <alignment horizontal="center" vertical="center" shrinkToFit="1"/>
    </xf>
    <xf numFmtId="180" fontId="95" fillId="0" borderId="15" xfId="0" applyNumberFormat="1" applyFont="1" applyFill="1" applyBorder="1" applyAlignment="1" applyProtection="1">
      <alignment horizontal="right" vertical="center"/>
      <protection locked="0"/>
    </xf>
    <xf numFmtId="0" fontId="95" fillId="0" borderId="0" xfId="234" applyFont="1" applyFill="1" applyBorder="1" applyAlignment="1" quotePrefix="1">
      <alignment horizontal="center" vertical="center"/>
    </xf>
    <xf numFmtId="0" fontId="96" fillId="0" borderId="15" xfId="234" applyFont="1" applyBorder="1" applyAlignment="1" quotePrefix="1">
      <alignment horizontal="center" vertical="center"/>
    </xf>
    <xf numFmtId="180" fontId="96" fillId="0" borderId="0" xfId="0" applyNumberFormat="1" applyFont="1" applyAlignment="1" applyProtection="1">
      <alignment horizontal="right" vertical="center"/>
      <protection locked="0"/>
    </xf>
    <xf numFmtId="180" fontId="96" fillId="0" borderId="15" xfId="0" applyNumberFormat="1" applyFont="1" applyBorder="1" applyAlignment="1" applyProtection="1">
      <alignment horizontal="right" vertical="center"/>
      <protection locked="0"/>
    </xf>
    <xf numFmtId="0" fontId="96" fillId="0" borderId="0" xfId="234" applyFont="1" applyAlignment="1" quotePrefix="1">
      <alignment horizontal="center" vertical="center"/>
    </xf>
    <xf numFmtId="0" fontId="95" fillId="0" borderId="25" xfId="234" applyFont="1" applyFill="1" applyBorder="1" applyAlignment="1">
      <alignment horizontal="centerContinuous" vertical="center"/>
    </xf>
    <xf numFmtId="178" fontId="95" fillId="0" borderId="24" xfId="234" applyNumberFormat="1" applyFont="1" applyFill="1" applyBorder="1" applyAlignment="1">
      <alignment horizontal="centerContinuous" vertical="center"/>
    </xf>
    <xf numFmtId="0" fontId="95" fillId="0" borderId="26" xfId="234" applyFont="1" applyFill="1" applyBorder="1" applyAlignment="1">
      <alignment horizontal="centerContinuous" vertical="center"/>
    </xf>
    <xf numFmtId="0" fontId="95" fillId="0" borderId="27" xfId="234" applyFont="1" applyFill="1" applyBorder="1" applyAlignment="1">
      <alignment horizontal="centerContinuous" vertical="center"/>
    </xf>
    <xf numFmtId="0" fontId="95" fillId="0" borderId="15" xfId="235" applyNumberFormat="1" applyFont="1" applyFill="1" applyBorder="1" applyAlignment="1" quotePrefix="1">
      <alignment horizontal="center" vertical="center"/>
      <protection/>
    </xf>
    <xf numFmtId="186" fontId="95" fillId="0" borderId="0" xfId="234" applyNumberFormat="1" applyFont="1" applyFill="1" applyBorder="1" applyAlignment="1" applyProtection="1">
      <alignment horizontal="right" vertical="center"/>
      <protection locked="0"/>
    </xf>
    <xf numFmtId="186" fontId="95" fillId="0" borderId="0" xfId="235" applyNumberFormat="1" applyFont="1" applyFill="1" applyBorder="1" applyAlignment="1" applyProtection="1">
      <alignment horizontal="right" vertical="center"/>
      <protection locked="0"/>
    </xf>
    <xf numFmtId="0" fontId="96" fillId="0" borderId="15" xfId="235" applyFont="1" applyBorder="1" applyAlignment="1" quotePrefix="1">
      <alignment horizontal="center" vertical="center"/>
      <protection/>
    </xf>
    <xf numFmtId="186" fontId="96" fillId="0" borderId="0" xfId="234" applyNumberFormat="1" applyFont="1" applyAlignment="1" applyProtection="1">
      <alignment horizontal="right" vertical="center"/>
      <protection locked="0"/>
    </xf>
    <xf numFmtId="186" fontId="96" fillId="0" borderId="0" xfId="235" applyNumberFormat="1" applyFont="1" applyAlignment="1" applyProtection="1">
      <alignment horizontal="right" vertical="center"/>
      <protection locked="0"/>
    </xf>
    <xf numFmtId="0" fontId="95" fillId="0" borderId="21" xfId="235" applyFont="1" applyFill="1" applyBorder="1" applyAlignment="1">
      <alignment vertical="center"/>
      <protection/>
    </xf>
    <xf numFmtId="0" fontId="95" fillId="0" borderId="29" xfId="234" applyFont="1" applyFill="1" applyBorder="1" applyAlignment="1">
      <alignment horizontal="center" vertical="center"/>
    </xf>
    <xf numFmtId="0" fontId="95" fillId="0" borderId="28" xfId="234" applyFont="1" applyFill="1" applyBorder="1" applyAlignment="1">
      <alignment horizontal="left" vertical="center"/>
    </xf>
    <xf numFmtId="0" fontId="95" fillId="0" borderId="16" xfId="235" applyNumberFormat="1" applyFont="1" applyFill="1" applyBorder="1" applyAlignment="1" applyProtection="1" quotePrefix="1">
      <alignment horizontal="center" vertical="center"/>
      <protection locked="0"/>
    </xf>
    <xf numFmtId="0" fontId="95" fillId="0" borderId="15" xfId="235" applyNumberFormat="1" applyFont="1" applyFill="1" applyBorder="1" applyAlignment="1" applyProtection="1" quotePrefix="1">
      <alignment horizontal="center" vertical="center"/>
      <protection locked="0"/>
    </xf>
    <xf numFmtId="0" fontId="96" fillId="0" borderId="16" xfId="235" applyFont="1" applyBorder="1" applyAlignment="1" applyProtection="1" quotePrefix="1">
      <alignment horizontal="center" vertical="center"/>
      <protection locked="0"/>
    </xf>
    <xf numFmtId="0" fontId="96" fillId="0" borderId="15" xfId="235" applyFont="1" applyBorder="1" applyAlignment="1" applyProtection="1" quotePrefix="1">
      <alignment horizontal="center" vertical="center"/>
      <protection locked="0"/>
    </xf>
    <xf numFmtId="203" fontId="96" fillId="0" borderId="0" xfId="235" applyNumberFormat="1" applyFont="1" applyAlignment="1">
      <alignment horizontal="right" vertical="center"/>
      <protection/>
    </xf>
    <xf numFmtId="0" fontId="96" fillId="0" borderId="16" xfId="234" applyFont="1" applyBorder="1" applyAlignment="1" quotePrefix="1">
      <alignment horizontal="center" vertical="center"/>
    </xf>
    <xf numFmtId="187" fontId="95" fillId="0" borderId="18" xfId="235" applyNumberFormat="1" applyFont="1" applyFill="1" applyBorder="1" applyAlignment="1">
      <alignment vertical="center"/>
      <protection/>
    </xf>
    <xf numFmtId="187" fontId="95" fillId="0" borderId="18" xfId="235" applyNumberFormat="1" applyFont="1" applyFill="1" applyBorder="1" applyAlignment="1">
      <alignment horizontal="right" vertical="center"/>
      <protection/>
    </xf>
    <xf numFmtId="187" fontId="95" fillId="0" borderId="18" xfId="234" applyNumberFormat="1" applyFont="1" applyFill="1" applyBorder="1" applyAlignment="1">
      <alignment horizontal="right" vertical="center"/>
    </xf>
    <xf numFmtId="0" fontId="95" fillId="0" borderId="19" xfId="235" applyFont="1" applyFill="1" applyBorder="1" applyAlignment="1">
      <alignment horizontal="center" vertical="center"/>
      <protection/>
    </xf>
    <xf numFmtId="3" fontId="95" fillId="0" borderId="0" xfId="235" applyNumberFormat="1" applyFont="1" applyFill="1" applyBorder="1" applyAlignment="1">
      <alignment vertical="center"/>
      <protection/>
    </xf>
    <xf numFmtId="184" fontId="95" fillId="0" borderId="0" xfId="228" applyNumberFormat="1" applyFont="1" applyFill="1" applyBorder="1" applyAlignment="1">
      <alignment horizontal="left" vertical="center"/>
    </xf>
    <xf numFmtId="0" fontId="95" fillId="0" borderId="0" xfId="235" applyFont="1" applyFill="1" applyBorder="1" applyAlignment="1">
      <alignment vertical="center"/>
      <protection/>
    </xf>
    <xf numFmtId="0" fontId="95" fillId="0" borderId="21" xfId="236" applyFont="1" applyFill="1" applyBorder="1" applyAlignment="1">
      <alignment horizontal="centerContinuous" vertical="center" shrinkToFit="1"/>
    </xf>
    <xf numFmtId="0" fontId="95" fillId="0" borderId="23" xfId="236" applyFont="1" applyFill="1" applyBorder="1" applyAlignment="1">
      <alignment horizontal="centerContinuous" vertical="center" shrinkToFit="1"/>
    </xf>
    <xf numFmtId="0" fontId="95" fillId="0" borderId="29" xfId="236" applyFont="1" applyFill="1" applyBorder="1" applyAlignment="1">
      <alignment horizontal="centerContinuous" vertical="center" shrinkToFit="1"/>
    </xf>
    <xf numFmtId="0" fontId="98" fillId="0" borderId="23" xfId="236" applyFont="1" applyFill="1" applyBorder="1" applyAlignment="1">
      <alignment horizontal="centerContinuous" vertical="center" shrinkToFit="1"/>
    </xf>
    <xf numFmtId="0" fontId="98" fillId="0" borderId="21" xfId="236" applyFont="1" applyFill="1" applyBorder="1" applyAlignment="1">
      <alignment horizontal="centerContinuous" vertical="center" shrinkToFit="1"/>
    </xf>
    <xf numFmtId="0" fontId="95" fillId="0" borderId="20" xfId="236" applyFont="1" applyFill="1" applyBorder="1" applyAlignment="1">
      <alignment horizontal="centerContinuous" vertical="center" shrinkToFit="1"/>
    </xf>
    <xf numFmtId="0" fontId="95" fillId="0" borderId="35" xfId="236" applyFont="1" applyFill="1" applyBorder="1" applyAlignment="1">
      <alignment horizontal="centerContinuous" vertical="center" shrinkToFit="1"/>
    </xf>
    <xf numFmtId="0" fontId="95" fillId="0" borderId="0" xfId="236" applyFont="1" applyFill="1" applyBorder="1" applyAlignment="1">
      <alignment horizontal="centerContinuous" vertical="center" shrinkToFit="1"/>
    </xf>
    <xf numFmtId="0" fontId="95" fillId="0" borderId="16" xfId="236" applyFont="1" applyFill="1" applyBorder="1" applyAlignment="1">
      <alignment horizontal="centerContinuous" vertical="center" shrinkToFit="1"/>
    </xf>
    <xf numFmtId="3" fontId="95" fillId="0" borderId="24" xfId="236" applyNumberFormat="1" applyFont="1" applyFill="1" applyBorder="1" applyAlignment="1">
      <alignment horizontal="centerContinuous" vertical="center" shrinkToFit="1"/>
    </xf>
    <xf numFmtId="3" fontId="95" fillId="0" borderId="15" xfId="236" applyNumberFormat="1" applyFont="1" applyFill="1" applyBorder="1" applyAlignment="1">
      <alignment horizontal="centerContinuous" vertical="center" shrinkToFit="1"/>
    </xf>
    <xf numFmtId="3" fontId="95" fillId="0" borderId="24" xfId="236" applyNumberFormat="1" applyFont="1" applyFill="1" applyBorder="1" applyAlignment="1">
      <alignment horizontal="center" vertical="center" shrinkToFit="1"/>
    </xf>
    <xf numFmtId="3" fontId="98" fillId="0" borderId="24" xfId="236" applyNumberFormat="1" applyFont="1" applyFill="1" applyBorder="1" applyAlignment="1">
      <alignment horizontal="centerContinuous" vertical="center" shrinkToFit="1"/>
    </xf>
    <xf numFmtId="3" fontId="95" fillId="0" borderId="25" xfId="236" applyNumberFormat="1" applyFont="1" applyFill="1" applyBorder="1" applyAlignment="1">
      <alignment horizontal="center" vertical="center" shrinkToFit="1"/>
    </xf>
    <xf numFmtId="3" fontId="95" fillId="0" borderId="25" xfId="236" applyNumberFormat="1" applyFont="1" applyFill="1" applyBorder="1" applyAlignment="1">
      <alignment horizontal="centerContinuous" vertical="center" shrinkToFit="1"/>
    </xf>
    <xf numFmtId="0" fontId="95" fillId="0" borderId="24" xfId="236" applyFont="1" applyFill="1" applyBorder="1" applyAlignment="1">
      <alignment horizontal="center" vertical="center" shrinkToFit="1"/>
    </xf>
    <xf numFmtId="3" fontId="95" fillId="0" borderId="27" xfId="236" applyNumberFormat="1" applyFont="1" applyFill="1" applyBorder="1" applyAlignment="1">
      <alignment horizontal="centerContinuous" vertical="center" shrinkToFit="1"/>
    </xf>
    <xf numFmtId="3" fontId="95" fillId="0" borderId="35" xfId="236" applyNumberFormat="1" applyFont="1" applyFill="1" applyBorder="1" applyAlignment="1">
      <alignment horizontal="centerContinuous" vertical="center" shrinkToFit="1"/>
    </xf>
    <xf numFmtId="3" fontId="95" fillId="0" borderId="27" xfId="236" applyNumberFormat="1" applyFont="1" applyFill="1" applyBorder="1" applyAlignment="1">
      <alignment horizontal="center" vertical="center" shrinkToFit="1"/>
    </xf>
    <xf numFmtId="3" fontId="99" fillId="0" borderId="27" xfId="236" applyNumberFormat="1" applyFont="1" applyFill="1" applyBorder="1" applyAlignment="1">
      <alignment horizontal="center" vertical="center"/>
    </xf>
    <xf numFmtId="0" fontId="95" fillId="0" borderId="38" xfId="236" applyFont="1" applyFill="1" applyBorder="1" applyAlignment="1">
      <alignment horizontal="center" vertical="center" shrinkToFit="1"/>
    </xf>
    <xf numFmtId="3" fontId="95" fillId="0" borderId="0" xfId="236" applyNumberFormat="1" applyFont="1" applyFill="1" applyBorder="1" applyAlignment="1">
      <alignment horizontal="centerContinuous" vertical="center" shrinkToFit="1"/>
    </xf>
    <xf numFmtId="38" fontId="95" fillId="0" borderId="0" xfId="236" applyNumberFormat="1" applyFont="1" applyFill="1" applyBorder="1" applyAlignment="1">
      <alignment horizontal="centerContinuous" vertical="center" shrinkToFit="1"/>
    </xf>
    <xf numFmtId="3" fontId="95" fillId="0" borderId="0" xfId="236" applyNumberFormat="1" applyFont="1" applyFill="1" applyBorder="1" applyAlignment="1" quotePrefix="1">
      <alignment horizontal="right" vertical="center" shrinkToFit="1"/>
    </xf>
    <xf numFmtId="0" fontId="92" fillId="0" borderId="26" xfId="236" applyFont="1" applyFill="1" applyBorder="1" applyAlignment="1">
      <alignment horizontal="center" vertical="center" shrinkToFit="1"/>
    </xf>
    <xf numFmtId="0" fontId="92" fillId="0" borderId="15" xfId="236" applyFont="1" applyFill="1" applyBorder="1" applyAlignment="1">
      <alignment horizontal="center" vertical="center" shrinkToFit="1"/>
    </xf>
    <xf numFmtId="41" fontId="92" fillId="0" borderId="0" xfId="234" applyNumberFormat="1" applyFont="1" applyFill="1" applyBorder="1" applyAlignment="1">
      <alignment horizontal="right" vertical="center"/>
    </xf>
    <xf numFmtId="41" fontId="92" fillId="0" borderId="0" xfId="236" applyNumberFormat="1" applyFont="1" applyFill="1" applyBorder="1" applyAlignment="1" applyProtection="1" quotePrefix="1">
      <alignment horizontal="right" vertical="center"/>
      <protection locked="0"/>
    </xf>
    <xf numFmtId="41" fontId="92" fillId="0" borderId="0" xfId="188" applyFont="1" applyFill="1" applyBorder="1" applyAlignment="1">
      <alignment horizontal="center" vertical="center" shrinkToFit="1"/>
    </xf>
    <xf numFmtId="0" fontId="92" fillId="0" borderId="16" xfId="236" applyFont="1" applyFill="1" applyBorder="1" applyAlignment="1" quotePrefix="1">
      <alignment horizontal="center" vertical="center" shrinkToFit="1"/>
    </xf>
    <xf numFmtId="0" fontId="92" fillId="0" borderId="15" xfId="236" applyFont="1" applyFill="1" applyBorder="1" applyAlignment="1" quotePrefix="1">
      <alignment horizontal="center" vertical="center" shrinkToFit="1"/>
    </xf>
    <xf numFmtId="41" fontId="92" fillId="0" borderId="0" xfId="196" applyNumberFormat="1" applyFont="1" applyFill="1" applyBorder="1" applyAlignment="1" applyProtection="1" quotePrefix="1">
      <alignment horizontal="right" vertical="center"/>
      <protection locked="0"/>
    </xf>
    <xf numFmtId="0" fontId="94" fillId="0" borderId="15" xfId="236" applyFont="1" applyFill="1" applyBorder="1" applyAlignment="1" quotePrefix="1">
      <alignment horizontal="center" vertical="center" shrinkToFit="1"/>
    </xf>
    <xf numFmtId="41" fontId="94" fillId="0" borderId="0" xfId="196" applyNumberFormat="1" applyFont="1" applyFill="1" applyBorder="1" applyAlignment="1" applyProtection="1" quotePrefix="1">
      <alignment horizontal="right" vertical="center"/>
      <protection locked="0"/>
    </xf>
    <xf numFmtId="0" fontId="94" fillId="0" borderId="16" xfId="236" applyFont="1" applyFill="1" applyBorder="1" applyAlignment="1" quotePrefix="1">
      <alignment horizontal="center" vertical="center" shrinkToFit="1"/>
    </xf>
    <xf numFmtId="49" fontId="92" fillId="0" borderId="15" xfId="236" applyNumberFormat="1" applyFont="1" applyFill="1" applyBorder="1" applyAlignment="1">
      <alignment horizontal="center" vertical="center" shrinkToFit="1"/>
    </xf>
    <xf numFmtId="41" fontId="92" fillId="0" borderId="16" xfId="236" applyNumberFormat="1" applyFont="1" applyFill="1" applyBorder="1" applyAlignment="1" applyProtection="1">
      <alignment horizontal="right" vertical="center"/>
      <protection locked="0"/>
    </xf>
    <xf numFmtId="41" fontId="92" fillId="0" borderId="15" xfId="188" applyFont="1" applyFill="1" applyBorder="1" applyAlignment="1">
      <alignment horizontal="center" vertical="center" shrinkToFit="1"/>
    </xf>
    <xf numFmtId="0" fontId="95" fillId="0" borderId="16" xfId="230" applyNumberFormat="1" applyFont="1" applyFill="1" applyBorder="1" applyAlignment="1">
      <alignment horizontal="right" vertical="center" shrinkToFit="1"/>
      <protection/>
    </xf>
    <xf numFmtId="41" fontId="92" fillId="0" borderId="16" xfId="234" applyNumberFormat="1" applyFont="1" applyFill="1" applyBorder="1" applyAlignment="1">
      <alignment horizontal="right" vertical="center"/>
    </xf>
    <xf numFmtId="0" fontId="95" fillId="0" borderId="39" xfId="230" applyFont="1" applyFill="1" applyBorder="1" applyAlignment="1">
      <alignment horizontal="center" vertical="center" shrinkToFit="1"/>
      <protection/>
    </xf>
    <xf numFmtId="0" fontId="95" fillId="0" borderId="40" xfId="230" applyFont="1" applyFill="1" applyBorder="1" applyAlignment="1">
      <alignment horizontal="center" vertical="center" shrinkToFit="1"/>
      <protection/>
    </xf>
    <xf numFmtId="0" fontId="95" fillId="0" borderId="41" xfId="230" applyFont="1" applyFill="1" applyBorder="1" applyAlignment="1">
      <alignment horizontal="center" vertical="center" shrinkToFit="1"/>
      <protection/>
    </xf>
    <xf numFmtId="49" fontId="95" fillId="0" borderId="16" xfId="234" applyNumberFormat="1" applyFont="1" applyFill="1" applyBorder="1" applyAlignment="1">
      <alignment horizontal="centerContinuous" vertical="center"/>
    </xf>
    <xf numFmtId="0" fontId="95" fillId="0" borderId="42" xfId="230" applyFont="1" applyFill="1" applyBorder="1" applyAlignment="1">
      <alignment horizontal="center" vertical="center" shrinkToFit="1"/>
      <protection/>
    </xf>
    <xf numFmtId="0" fontId="95" fillId="0" borderId="43" xfId="230" applyFont="1" applyFill="1" applyBorder="1" applyAlignment="1">
      <alignment horizontal="center" vertical="center" shrinkToFit="1"/>
      <protection/>
    </xf>
    <xf numFmtId="0" fontId="95" fillId="0" borderId="15" xfId="237" applyFont="1" applyFill="1" applyBorder="1" applyAlignment="1" quotePrefix="1">
      <alignment horizontal="center" vertical="center"/>
      <protection/>
    </xf>
    <xf numFmtId="41" fontId="95" fillId="0" borderId="0" xfId="235" applyNumberFormat="1" applyFont="1" applyFill="1" applyBorder="1" applyAlignment="1" applyProtection="1">
      <alignment horizontal="right" vertical="center"/>
      <protection locked="0"/>
    </xf>
    <xf numFmtId="41" fontId="95" fillId="0" borderId="0" xfId="211" applyNumberFormat="1" applyFont="1" applyFill="1" applyBorder="1" applyAlignment="1" applyProtection="1">
      <alignment horizontal="right" vertical="center"/>
      <protection locked="0"/>
    </xf>
    <xf numFmtId="41" fontId="95" fillId="0" borderId="0" xfId="235" applyNumberFormat="1" applyFont="1" applyFill="1" applyBorder="1" applyAlignment="1" applyProtection="1" quotePrefix="1">
      <alignment horizontal="right" vertical="center"/>
      <protection locked="0"/>
    </xf>
    <xf numFmtId="41" fontId="95" fillId="0" borderId="0" xfId="188" applyNumberFormat="1" applyFont="1" applyFill="1" applyBorder="1" applyAlignment="1" applyProtection="1">
      <alignment horizontal="right" vertical="center"/>
      <protection locked="0"/>
    </xf>
    <xf numFmtId="0" fontId="95" fillId="0" borderId="16" xfId="237" applyFont="1" applyFill="1" applyBorder="1" applyAlignment="1" quotePrefix="1">
      <alignment horizontal="center" vertical="center" shrinkToFit="1"/>
      <protection/>
    </xf>
    <xf numFmtId="0" fontId="95" fillId="0" borderId="15" xfId="224" applyFont="1" applyFill="1" applyBorder="1" applyAlignment="1" quotePrefix="1">
      <alignment horizontal="center" vertical="center"/>
    </xf>
    <xf numFmtId="41" fontId="95" fillId="0" borderId="0" xfId="188" applyNumberFormat="1" applyFont="1" applyFill="1" applyBorder="1" applyAlignment="1" applyProtection="1" quotePrefix="1">
      <alignment horizontal="right" vertical="center"/>
      <protection locked="0"/>
    </xf>
    <xf numFmtId="0" fontId="95" fillId="0" borderId="16" xfId="224" applyFont="1" applyFill="1" applyBorder="1" applyAlignment="1" quotePrefix="1">
      <alignment horizontal="center" vertical="center"/>
    </xf>
    <xf numFmtId="0" fontId="96" fillId="0" borderId="15" xfId="224" applyFont="1" applyFill="1" applyBorder="1" applyAlignment="1" quotePrefix="1">
      <alignment horizontal="center" vertical="center"/>
    </xf>
    <xf numFmtId="41" fontId="96" fillId="0" borderId="0" xfId="235" applyNumberFormat="1" applyFont="1" applyFill="1" applyBorder="1" applyAlignment="1" applyProtection="1" quotePrefix="1">
      <alignment horizontal="right" vertical="center"/>
      <protection locked="0"/>
    </xf>
    <xf numFmtId="41" fontId="96" fillId="0" borderId="0" xfId="189" applyNumberFormat="1" applyFont="1" applyFill="1" applyBorder="1" applyAlignment="1" applyProtection="1" quotePrefix="1">
      <alignment horizontal="right" vertical="center"/>
      <protection locked="0"/>
    </xf>
    <xf numFmtId="0" fontId="96" fillId="0" borderId="16" xfId="224" applyFont="1" applyFill="1" applyBorder="1" applyAlignment="1" quotePrefix="1">
      <alignment horizontal="center" vertical="center"/>
    </xf>
    <xf numFmtId="49" fontId="95" fillId="0" borderId="15" xfId="237" applyNumberFormat="1" applyFont="1" applyFill="1" applyBorder="1" applyAlignment="1">
      <alignment horizontal="center" vertical="center"/>
      <protection/>
    </xf>
    <xf numFmtId="41" fontId="95" fillId="0" borderId="16" xfId="235" applyNumberFormat="1" applyFont="1" applyFill="1" applyBorder="1" applyAlignment="1" applyProtection="1">
      <alignment horizontal="right" vertical="center"/>
      <protection locked="0"/>
    </xf>
    <xf numFmtId="41" fontId="97" fillId="0" borderId="0" xfId="0" applyNumberFormat="1" applyFont="1" applyBorder="1" applyAlignment="1" applyProtection="1">
      <alignment horizontal="right" vertical="center" wrapText="1"/>
      <protection locked="0"/>
    </xf>
    <xf numFmtId="41" fontId="97" fillId="0" borderId="15" xfId="0" applyNumberFormat="1" applyFont="1" applyBorder="1" applyAlignment="1" applyProtection="1">
      <alignment horizontal="right" vertical="center" wrapText="1"/>
      <protection locked="0"/>
    </xf>
    <xf numFmtId="41" fontId="95" fillId="0" borderId="16" xfId="230" applyNumberFormat="1" applyFont="1" applyFill="1" applyBorder="1" applyAlignment="1">
      <alignment horizontal="right" vertical="center" shrinkToFit="1"/>
      <protection/>
    </xf>
    <xf numFmtId="0" fontId="92" fillId="0" borderId="31" xfId="227" applyFont="1" applyFill="1" applyBorder="1" applyAlignment="1">
      <alignment horizontal="centerContinuous" vertical="center"/>
      <protection/>
    </xf>
    <xf numFmtId="3" fontId="92" fillId="0" borderId="31" xfId="227" applyNumberFormat="1" applyFont="1" applyFill="1" applyBorder="1" applyAlignment="1">
      <alignment horizontal="centerContinuous" vertical="center"/>
      <protection/>
    </xf>
    <xf numFmtId="0" fontId="93" fillId="0" borderId="31" xfId="227" applyFont="1" applyFill="1" applyBorder="1" applyAlignment="1">
      <alignment horizontal="centerContinuous" vertical="center"/>
      <protection/>
    </xf>
    <xf numFmtId="3" fontId="93" fillId="0" borderId="31" xfId="227" applyNumberFormat="1" applyFont="1" applyFill="1" applyBorder="1" applyAlignment="1">
      <alignment horizontal="centerContinuous" vertical="center"/>
      <protection/>
    </xf>
    <xf numFmtId="0" fontId="92" fillId="0" borderId="27" xfId="227" applyFont="1" applyFill="1" applyBorder="1" applyAlignment="1">
      <alignment horizontal="centerContinuous" vertical="center"/>
      <protection/>
    </xf>
    <xf numFmtId="3" fontId="92" fillId="0" borderId="27" xfId="227" applyNumberFormat="1" applyFont="1" applyFill="1" applyBorder="1" applyAlignment="1">
      <alignment horizontal="centerContinuous" vertical="center"/>
      <protection/>
    </xf>
    <xf numFmtId="0" fontId="92" fillId="0" borderId="24" xfId="227" applyFont="1" applyFill="1" applyBorder="1" applyAlignment="1">
      <alignment horizontal="centerContinuous" vertical="center"/>
      <protection/>
    </xf>
    <xf numFmtId="0" fontId="92" fillId="0" borderId="25" xfId="227" applyFont="1" applyFill="1" applyBorder="1" applyAlignment="1">
      <alignment horizontal="centerContinuous" vertical="center"/>
      <protection/>
    </xf>
    <xf numFmtId="0" fontId="92" fillId="0" borderId="25" xfId="227" applyFont="1" applyFill="1" applyBorder="1" applyAlignment="1">
      <alignment horizontal="center" vertical="center"/>
      <protection/>
    </xf>
    <xf numFmtId="3" fontId="92" fillId="0" borderId="24" xfId="227" applyNumberFormat="1" applyFont="1" applyFill="1" applyBorder="1" applyAlignment="1">
      <alignment horizontal="centerContinuous" vertical="center"/>
      <protection/>
    </xf>
    <xf numFmtId="3" fontId="92" fillId="0" borderId="25" xfId="227" applyNumberFormat="1" applyFont="1" applyFill="1" applyBorder="1" applyAlignment="1">
      <alignment horizontal="center" vertical="center"/>
      <protection/>
    </xf>
    <xf numFmtId="0" fontId="92" fillId="0" borderId="27" xfId="227" applyFont="1" applyFill="1" applyBorder="1" applyAlignment="1">
      <alignment horizontal="center" vertical="center" shrinkToFit="1"/>
      <protection/>
    </xf>
    <xf numFmtId="3" fontId="92" fillId="0" borderId="27" xfId="227" applyNumberFormat="1" applyFont="1" applyFill="1" applyBorder="1" applyAlignment="1">
      <alignment horizontal="center" vertical="center" shrinkToFit="1"/>
      <protection/>
    </xf>
    <xf numFmtId="49" fontId="92" fillId="0" borderId="15" xfId="227" applyNumberFormat="1" applyFont="1" applyFill="1" applyBorder="1" applyAlignment="1">
      <alignment horizontal="center" vertical="center"/>
      <protection/>
    </xf>
    <xf numFmtId="41" fontId="92" fillId="0" borderId="16" xfId="0" applyNumberFormat="1" applyFont="1" applyFill="1" applyBorder="1" applyAlignment="1">
      <alignment horizontal="center" vertical="center"/>
    </xf>
    <xf numFmtId="41" fontId="92" fillId="0" borderId="0" xfId="0" applyNumberFormat="1" applyFont="1" applyFill="1" applyBorder="1" applyAlignment="1">
      <alignment horizontal="center" vertical="center"/>
    </xf>
    <xf numFmtId="41" fontId="92" fillId="0" borderId="0" xfId="227" applyNumberFormat="1" applyFont="1" applyFill="1" applyBorder="1" applyAlignment="1">
      <alignment horizontal="right" vertical="center" shrinkToFit="1"/>
      <protection/>
    </xf>
    <xf numFmtId="41" fontId="92" fillId="0" borderId="0" xfId="235" applyNumberFormat="1" applyFont="1" applyFill="1" applyBorder="1" applyAlignment="1">
      <alignment horizontal="center" vertical="center"/>
      <protection/>
    </xf>
    <xf numFmtId="41" fontId="92" fillId="0" borderId="38" xfId="0" applyNumberFormat="1" applyFont="1" applyFill="1" applyBorder="1" applyAlignment="1">
      <alignment horizontal="center" vertical="center"/>
    </xf>
    <xf numFmtId="0" fontId="92" fillId="0" borderId="0" xfId="0" applyNumberFormat="1" applyFont="1" applyFill="1" applyBorder="1" applyAlignment="1">
      <alignment horizontal="center" vertical="center" shrinkToFit="1"/>
    </xf>
    <xf numFmtId="41" fontId="92" fillId="0" borderId="37" xfId="235" applyNumberFormat="1" applyFont="1" applyFill="1" applyBorder="1" applyAlignment="1">
      <alignment horizontal="center" vertical="center"/>
      <protection/>
    </xf>
    <xf numFmtId="0" fontId="92" fillId="0" borderId="16" xfId="0" applyNumberFormat="1" applyFont="1" applyFill="1" applyBorder="1" applyAlignment="1">
      <alignment horizontal="center" vertical="center" shrinkToFit="1"/>
    </xf>
    <xf numFmtId="41" fontId="92" fillId="0" borderId="15" xfId="0" applyNumberFormat="1" applyFont="1" applyFill="1" applyBorder="1" applyAlignment="1">
      <alignment horizontal="center" vertical="center"/>
    </xf>
    <xf numFmtId="0" fontId="92" fillId="0" borderId="15" xfId="235" applyNumberFormat="1" applyFont="1" applyFill="1" applyBorder="1" applyAlignment="1" quotePrefix="1">
      <alignment horizontal="center" vertical="center"/>
      <protection/>
    </xf>
    <xf numFmtId="41" fontId="92" fillId="0" borderId="16" xfId="227" applyNumberFormat="1" applyFont="1" applyFill="1" applyBorder="1" applyAlignment="1">
      <alignment horizontal="right" vertical="center"/>
      <protection/>
    </xf>
    <xf numFmtId="41" fontId="92" fillId="0" borderId="0" xfId="227" applyNumberFormat="1" applyFont="1" applyFill="1" applyBorder="1" applyAlignment="1">
      <alignment horizontal="right" vertical="center"/>
      <protection/>
    </xf>
    <xf numFmtId="41" fontId="92" fillId="0" borderId="15" xfId="227" applyNumberFormat="1" applyFont="1" applyFill="1" applyBorder="1" applyAlignment="1">
      <alignment horizontal="right" vertical="center"/>
      <protection/>
    </xf>
    <xf numFmtId="0" fontId="92" fillId="0" borderId="0" xfId="235" applyNumberFormat="1" applyFont="1" applyFill="1" applyBorder="1" applyAlignment="1" quotePrefix="1">
      <alignment horizontal="center" vertical="center"/>
      <protection/>
    </xf>
    <xf numFmtId="0" fontId="92" fillId="0" borderId="16" xfId="235" applyNumberFormat="1" applyFont="1" applyFill="1" applyBorder="1" applyAlignment="1" quotePrefix="1">
      <alignment horizontal="center" vertical="center"/>
      <protection/>
    </xf>
    <xf numFmtId="0" fontId="94" fillId="0" borderId="15" xfId="235" applyNumberFormat="1" applyFont="1" applyFill="1" applyBorder="1" applyAlignment="1" quotePrefix="1">
      <alignment horizontal="center" vertical="center"/>
      <protection/>
    </xf>
    <xf numFmtId="41" fontId="94" fillId="0" borderId="16" xfId="227" applyNumberFormat="1" applyFont="1" applyFill="1" applyBorder="1" applyAlignment="1">
      <alignment horizontal="right" vertical="center"/>
      <protection/>
    </xf>
    <xf numFmtId="41" fontId="94" fillId="0" borderId="0" xfId="227" applyNumberFormat="1" applyFont="1" applyFill="1" applyBorder="1" applyAlignment="1">
      <alignment horizontal="right" vertical="center"/>
      <protection/>
    </xf>
    <xf numFmtId="41" fontId="94" fillId="0" borderId="15" xfId="227" applyNumberFormat="1" applyFont="1" applyFill="1" applyBorder="1" applyAlignment="1">
      <alignment horizontal="right" vertical="center"/>
      <protection/>
    </xf>
    <xf numFmtId="0" fontId="94" fillId="0" borderId="0" xfId="235" applyNumberFormat="1" applyFont="1" applyFill="1" applyBorder="1" applyAlignment="1" quotePrefix="1">
      <alignment horizontal="center" vertical="center"/>
      <protection/>
    </xf>
    <xf numFmtId="0" fontId="94" fillId="0" borderId="16" xfId="235" applyNumberFormat="1" applyFont="1" applyFill="1" applyBorder="1" applyAlignment="1" quotePrefix="1">
      <alignment horizontal="center" vertical="center"/>
      <protection/>
    </xf>
    <xf numFmtId="41" fontId="92" fillId="0" borderId="0" xfId="0" applyNumberFormat="1" applyFont="1" applyAlignment="1">
      <alignment horizontal="right" vertical="center"/>
    </xf>
    <xf numFmtId="41" fontId="92" fillId="0" borderId="0" xfId="235" applyNumberFormat="1" applyFont="1" applyAlignment="1">
      <alignment horizontal="right" vertical="center"/>
      <protection/>
    </xf>
    <xf numFmtId="0" fontId="92" fillId="0" borderId="16" xfId="0" applyNumberFormat="1" applyFont="1" applyFill="1" applyBorder="1" applyAlignment="1">
      <alignment horizontal="right" vertical="center" shrinkToFit="1"/>
    </xf>
    <xf numFmtId="41" fontId="92" fillId="0" borderId="16" xfId="235" applyNumberFormat="1" applyFont="1" applyBorder="1" applyAlignment="1">
      <alignment horizontal="right" vertical="center"/>
      <protection/>
    </xf>
    <xf numFmtId="41" fontId="92" fillId="0" borderId="0" xfId="235" applyNumberFormat="1" applyFont="1" applyBorder="1" applyAlignment="1">
      <alignment horizontal="right" vertical="center"/>
      <protection/>
    </xf>
    <xf numFmtId="41" fontId="92" fillId="0" borderId="15" xfId="235" applyNumberFormat="1" applyFont="1" applyBorder="1" applyAlignment="1">
      <alignment horizontal="right" vertical="center"/>
      <protection/>
    </xf>
    <xf numFmtId="0" fontId="58" fillId="0" borderId="0" xfId="235" applyFont="1" applyFill="1" applyBorder="1" applyAlignment="1">
      <alignment horizontal="centerContinuous" vertical="center"/>
      <protection/>
    </xf>
    <xf numFmtId="0" fontId="39" fillId="0" borderId="0" xfId="226" applyFont="1" applyFill="1" applyAlignment="1">
      <alignment vertical="center"/>
    </xf>
    <xf numFmtId="0" fontId="92" fillId="0" borderId="15" xfId="232" applyFont="1" applyFill="1" applyBorder="1" applyAlignment="1" quotePrefix="1">
      <alignment horizontal="center" vertical="center"/>
      <protection/>
    </xf>
    <xf numFmtId="41" fontId="92" fillId="0" borderId="16" xfId="232" applyNumberFormat="1" applyFont="1" applyFill="1" applyBorder="1" applyAlignment="1" quotePrefix="1">
      <alignment horizontal="right" vertical="center"/>
      <protection/>
    </xf>
    <xf numFmtId="41" fontId="92" fillId="0" borderId="37" xfId="232" applyNumberFormat="1" applyFont="1" applyFill="1" applyBorder="1" applyAlignment="1" quotePrefix="1">
      <alignment horizontal="right" vertical="center"/>
      <protection/>
    </xf>
    <xf numFmtId="3" fontId="92" fillId="0" borderId="0" xfId="0" applyNumberFormat="1" applyFont="1" applyFill="1" applyBorder="1" applyAlignment="1" quotePrefix="1">
      <alignment horizontal="right" vertical="center" wrapText="1"/>
    </xf>
    <xf numFmtId="41" fontId="92" fillId="0" borderId="0" xfId="232" applyNumberFormat="1" applyFont="1" applyFill="1" applyBorder="1" applyAlignment="1" quotePrefix="1">
      <alignment horizontal="right" vertical="center"/>
      <protection/>
    </xf>
    <xf numFmtId="41" fontId="92" fillId="0" borderId="38" xfId="232" applyNumberFormat="1" applyFont="1" applyFill="1" applyBorder="1" applyAlignment="1" quotePrefix="1">
      <alignment horizontal="right" vertical="center"/>
      <protection/>
    </xf>
    <xf numFmtId="0" fontId="92" fillId="0" borderId="16" xfId="232" applyFont="1" applyFill="1" applyBorder="1" applyAlignment="1" quotePrefix="1">
      <alignment horizontal="center" vertical="center"/>
      <protection/>
    </xf>
    <xf numFmtId="41" fontId="92" fillId="0" borderId="15" xfId="232" applyNumberFormat="1" applyFont="1" applyFill="1" applyBorder="1" applyAlignment="1" quotePrefix="1">
      <alignment horizontal="center" vertical="center"/>
      <protection/>
    </xf>
    <xf numFmtId="41" fontId="92" fillId="0" borderId="16" xfId="232" applyNumberFormat="1" applyFont="1" applyFill="1" applyBorder="1" applyAlignment="1" quotePrefix="1">
      <alignment horizontal="center" vertical="center"/>
      <protection/>
    </xf>
    <xf numFmtId="41" fontId="92" fillId="0" borderId="15" xfId="232" applyNumberFormat="1" applyFont="1" applyFill="1" applyBorder="1" applyAlignment="1" quotePrefix="1">
      <alignment horizontal="right" vertical="center"/>
      <protection/>
    </xf>
    <xf numFmtId="0" fontId="92" fillId="0" borderId="15" xfId="232" applyNumberFormat="1" applyFont="1" applyFill="1" applyBorder="1" applyAlignment="1" quotePrefix="1">
      <alignment horizontal="center" vertical="center"/>
      <protection/>
    </xf>
    <xf numFmtId="0" fontId="92" fillId="0" borderId="16" xfId="232" applyNumberFormat="1" applyFont="1" applyFill="1" applyBorder="1" applyAlignment="1" quotePrefix="1">
      <alignment horizontal="center" vertical="center"/>
      <protection/>
    </xf>
    <xf numFmtId="178" fontId="92" fillId="0" borderId="21" xfId="232" applyNumberFormat="1" applyFont="1" applyFill="1" applyBorder="1" applyAlignment="1">
      <alignment horizontal="centerContinuous" vertical="center"/>
      <protection/>
    </xf>
    <xf numFmtId="0" fontId="92" fillId="0" borderId="29" xfId="232" applyFont="1" applyFill="1" applyBorder="1" applyAlignment="1">
      <alignment horizontal="centerContinuous" vertical="center"/>
      <protection/>
    </xf>
    <xf numFmtId="0" fontId="92" fillId="0" borderId="23" xfId="232" applyFont="1" applyFill="1" applyBorder="1" applyAlignment="1">
      <alignment horizontal="centerContinuous" vertical="center"/>
      <protection/>
    </xf>
    <xf numFmtId="178" fontId="92" fillId="0" borderId="28" xfId="232" applyNumberFormat="1" applyFont="1" applyFill="1" applyBorder="1" applyAlignment="1">
      <alignment horizontal="centerContinuous" vertical="center"/>
      <protection/>
    </xf>
    <xf numFmtId="0" fontId="92" fillId="0" borderId="35" xfId="232" applyFont="1" applyFill="1" applyBorder="1" applyAlignment="1">
      <alignment horizontal="centerContinuous" vertical="center"/>
      <protection/>
    </xf>
    <xf numFmtId="0" fontId="92" fillId="0" borderId="20" xfId="232" applyFont="1" applyFill="1" applyBorder="1" applyAlignment="1">
      <alignment horizontal="centerContinuous" vertical="center"/>
      <protection/>
    </xf>
    <xf numFmtId="178" fontId="92" fillId="0" borderId="24" xfId="232" applyNumberFormat="1" applyFont="1" applyFill="1" applyBorder="1" applyAlignment="1">
      <alignment horizontal="centerContinuous" vertical="center"/>
      <protection/>
    </xf>
    <xf numFmtId="178" fontId="92" fillId="0" borderId="25" xfId="232" applyNumberFormat="1" applyFont="1" applyFill="1" applyBorder="1" applyAlignment="1">
      <alignment horizontal="center" vertical="center"/>
      <protection/>
    </xf>
    <xf numFmtId="178" fontId="93" fillId="0" borderId="15" xfId="232" applyNumberFormat="1" applyFont="1" applyFill="1" applyBorder="1" applyAlignment="1">
      <alignment horizontal="centerContinuous" vertical="center"/>
      <protection/>
    </xf>
    <xf numFmtId="178" fontId="92" fillId="0" borderId="25" xfId="232" applyNumberFormat="1" applyFont="1" applyFill="1" applyBorder="1" applyAlignment="1">
      <alignment horizontal="centerContinuous" vertical="center"/>
      <protection/>
    </xf>
    <xf numFmtId="0" fontId="92" fillId="0" borderId="26" xfId="232" applyFont="1" applyFill="1" applyBorder="1" applyAlignment="1">
      <alignment horizontal="centerContinuous" vertical="center"/>
      <protection/>
    </xf>
    <xf numFmtId="178" fontId="93" fillId="0" borderId="25" xfId="232" applyNumberFormat="1" applyFont="1" applyFill="1" applyBorder="1" applyAlignment="1">
      <alignment horizontal="centerContinuous" vertical="center"/>
      <protection/>
    </xf>
    <xf numFmtId="178" fontId="92" fillId="0" borderId="35" xfId="232" applyNumberFormat="1" applyFont="1" applyFill="1" applyBorder="1" applyAlignment="1">
      <alignment horizontal="centerContinuous" vertical="center"/>
      <protection/>
    </xf>
    <xf numFmtId="178" fontId="92" fillId="0" borderId="35" xfId="232" applyNumberFormat="1" applyFont="1" applyFill="1" applyBorder="1" applyAlignment="1">
      <alignment horizontal="center" vertical="center"/>
      <protection/>
    </xf>
    <xf numFmtId="178" fontId="92" fillId="0" borderId="27" xfId="232" applyNumberFormat="1" applyFont="1" applyFill="1" applyBorder="1" applyAlignment="1">
      <alignment horizontal="center" vertical="center"/>
      <protection/>
    </xf>
    <xf numFmtId="178" fontId="92" fillId="0" borderId="27" xfId="232" applyNumberFormat="1" applyFont="1" applyFill="1" applyBorder="1" applyAlignment="1">
      <alignment horizontal="centerContinuous" vertical="center"/>
      <protection/>
    </xf>
    <xf numFmtId="0" fontId="92" fillId="0" borderId="28" xfId="232" applyFont="1" applyFill="1" applyBorder="1" applyAlignment="1">
      <alignment horizontal="centerContinuous" vertical="center"/>
      <protection/>
    </xf>
    <xf numFmtId="0" fontId="94" fillId="0" borderId="15" xfId="232" applyFont="1" applyFill="1" applyBorder="1" applyAlignment="1" quotePrefix="1">
      <alignment horizontal="center" vertical="center"/>
      <protection/>
    </xf>
    <xf numFmtId="3" fontId="94" fillId="0" borderId="0" xfId="0" applyNumberFormat="1" applyFont="1" applyFill="1" applyBorder="1" applyAlignment="1" quotePrefix="1">
      <alignment horizontal="right" vertical="center" wrapText="1"/>
    </xf>
    <xf numFmtId="41" fontId="94" fillId="0" borderId="0" xfId="232" applyNumberFormat="1" applyFont="1" applyFill="1" applyBorder="1" applyAlignment="1" quotePrefix="1">
      <alignment horizontal="right" vertical="center"/>
      <protection/>
    </xf>
    <xf numFmtId="41" fontId="94" fillId="0" borderId="15" xfId="232" applyNumberFormat="1" applyFont="1" applyFill="1" applyBorder="1" applyAlignment="1" quotePrefix="1">
      <alignment horizontal="right" vertical="center"/>
      <protection/>
    </xf>
    <xf numFmtId="0" fontId="94" fillId="0" borderId="16" xfId="232" applyFont="1" applyFill="1" applyBorder="1" applyAlignment="1" quotePrefix="1">
      <alignment horizontal="center" vertical="center"/>
      <protection/>
    </xf>
    <xf numFmtId="41" fontId="94" fillId="0" borderId="16" xfId="232" applyNumberFormat="1" applyFont="1" applyFill="1" applyBorder="1" applyAlignment="1" quotePrefix="1">
      <alignment horizontal="right" vertical="center"/>
      <protection/>
    </xf>
    <xf numFmtId="0" fontId="36" fillId="0" borderId="0" xfId="234" applyFont="1" applyFill="1" applyBorder="1" applyAlignment="1">
      <alignment horizontal="right" vertical="center"/>
    </xf>
    <xf numFmtId="0" fontId="3" fillId="0" borderId="0" xfId="234" applyFont="1" applyFill="1" applyBorder="1" applyAlignment="1">
      <alignment horizontal="center" vertical="center"/>
    </xf>
    <xf numFmtId="0" fontId="3" fillId="0" borderId="0" xfId="234" applyFont="1" applyFill="1" applyBorder="1" applyAlignment="1">
      <alignment horizontal="right" vertical="center"/>
    </xf>
    <xf numFmtId="0" fontId="3" fillId="0" borderId="0" xfId="234" applyFont="1" applyFill="1" applyBorder="1" applyAlignment="1">
      <alignment horizontal="centerContinuous" vertical="center"/>
    </xf>
    <xf numFmtId="0" fontId="54" fillId="0" borderId="0" xfId="234" applyFont="1" applyFill="1" applyBorder="1" applyAlignment="1">
      <alignment horizontal="right" vertical="center"/>
    </xf>
    <xf numFmtId="0" fontId="54" fillId="0" borderId="0" xfId="234" applyFont="1" applyFill="1" applyBorder="1" applyAlignment="1">
      <alignment horizontal="left" vertical="center"/>
    </xf>
    <xf numFmtId="0" fontId="54" fillId="0" borderId="0" xfId="234" applyFont="1" applyFill="1" applyBorder="1" applyAlignment="1">
      <alignment horizontal="centerContinuous" vertical="center"/>
    </xf>
    <xf numFmtId="41" fontId="54" fillId="0" borderId="0" xfId="234" applyNumberFormat="1" applyFont="1" applyFill="1" applyBorder="1" applyAlignment="1">
      <alignment vertical="center"/>
    </xf>
    <xf numFmtId="0" fontId="54" fillId="0" borderId="0" xfId="234" applyFont="1" applyFill="1" applyAlignment="1">
      <alignment horizontal="center" vertical="center"/>
    </xf>
    <xf numFmtId="0" fontId="54" fillId="0" borderId="0" xfId="234" applyFont="1" applyFill="1" applyAlignment="1">
      <alignment horizontal="right" vertical="center"/>
    </xf>
    <xf numFmtId="1" fontId="54" fillId="0" borderId="0" xfId="234" applyNumberFormat="1" applyFont="1" applyFill="1" applyBorder="1" applyAlignment="1">
      <alignment horizontal="left" vertical="center"/>
    </xf>
    <xf numFmtId="0" fontId="54" fillId="0" borderId="0" xfId="234" applyFont="1" applyFill="1" applyAlignment="1">
      <alignment vertical="center"/>
    </xf>
    <xf numFmtId="1" fontId="54" fillId="0" borderId="0" xfId="234" applyNumberFormat="1" applyFont="1" applyFill="1" applyAlignment="1">
      <alignment vertical="center"/>
    </xf>
    <xf numFmtId="0" fontId="43" fillId="0" borderId="0" xfId="234" applyFont="1" applyFill="1" applyBorder="1" applyAlignment="1">
      <alignment horizontal="center" vertical="center"/>
    </xf>
    <xf numFmtId="0" fontId="56" fillId="0" borderId="0" xfId="234" applyFont="1" applyFill="1" applyBorder="1" applyAlignment="1">
      <alignment horizontal="centerContinuous" vertical="center"/>
    </xf>
    <xf numFmtId="0" fontId="36" fillId="0" borderId="0" xfId="233" applyFont="1" applyFill="1" applyBorder="1" applyAlignment="1">
      <alignment vertical="center"/>
    </xf>
    <xf numFmtId="0" fontId="55" fillId="0" borderId="0" xfId="234" applyFont="1" applyFill="1" applyBorder="1" applyAlignment="1">
      <alignment horizontal="right" vertical="center"/>
    </xf>
    <xf numFmtId="0" fontId="55" fillId="0" borderId="0" xfId="234" applyFont="1" applyFill="1" applyBorder="1" applyAlignment="1">
      <alignment horizontal="center" vertical="center"/>
    </xf>
    <xf numFmtId="0" fontId="88" fillId="0" borderId="17" xfId="234" applyFont="1" applyFill="1" applyBorder="1" applyAlignment="1">
      <alignment horizontal="centerContinuous" vertical="center"/>
    </xf>
    <xf numFmtId="1" fontId="88" fillId="0" borderId="18" xfId="234" applyNumberFormat="1" applyFont="1" applyFill="1" applyBorder="1" applyAlignment="1">
      <alignment vertical="center"/>
    </xf>
    <xf numFmtId="0" fontId="88" fillId="0" borderId="18" xfId="234" applyFont="1" applyFill="1" applyBorder="1" applyAlignment="1">
      <alignment vertical="center"/>
    </xf>
    <xf numFmtId="41" fontId="88" fillId="0" borderId="18" xfId="234" applyNumberFormat="1" applyFont="1" applyFill="1" applyBorder="1" applyAlignment="1">
      <alignment horizontal="right" vertical="center"/>
    </xf>
    <xf numFmtId="0" fontId="88" fillId="0" borderId="19" xfId="234" applyFont="1" applyFill="1" applyBorder="1" applyAlignment="1">
      <alignment vertical="center"/>
    </xf>
    <xf numFmtId="49" fontId="92" fillId="0" borderId="0" xfId="234" applyNumberFormat="1" applyFont="1" applyFill="1" applyBorder="1" applyAlignment="1">
      <alignment horizontal="center" vertical="center" wrapText="1"/>
    </xf>
    <xf numFmtId="49" fontId="92" fillId="0" borderId="20" xfId="234" applyNumberFormat="1" applyFont="1" applyFill="1" applyBorder="1" applyAlignment="1">
      <alignment horizontal="center" vertical="center" wrapText="1"/>
    </xf>
    <xf numFmtId="41" fontId="92" fillId="0" borderId="0" xfId="0" applyNumberFormat="1" applyFont="1" applyFill="1" applyBorder="1" applyAlignment="1">
      <alignment horizontal="right" vertical="center"/>
    </xf>
    <xf numFmtId="0" fontId="92" fillId="0" borderId="16" xfId="234" applyFont="1" applyFill="1" applyBorder="1" applyAlignment="1">
      <alignment horizontal="center" vertical="center"/>
    </xf>
    <xf numFmtId="49" fontId="94" fillId="0" borderId="15" xfId="234" applyNumberFormat="1" applyFont="1" applyFill="1" applyBorder="1" applyAlignment="1">
      <alignment horizontal="center" vertical="center"/>
    </xf>
    <xf numFmtId="41" fontId="94" fillId="0" borderId="0" xfId="216" applyNumberFormat="1" applyFont="1" applyFill="1" applyBorder="1" applyAlignment="1" applyProtection="1">
      <alignment horizontal="right" vertical="center"/>
      <protection locked="0"/>
    </xf>
    <xf numFmtId="41" fontId="94" fillId="0" borderId="0" xfId="216" applyNumberFormat="1" applyFont="1" applyFill="1" applyBorder="1" applyAlignment="1">
      <alignment horizontal="right" vertical="center"/>
      <protection/>
    </xf>
    <xf numFmtId="41" fontId="94" fillId="0" borderId="0" xfId="0" applyNumberFormat="1" applyFont="1" applyFill="1" applyBorder="1" applyAlignment="1">
      <alignment horizontal="right" vertical="center"/>
    </xf>
    <xf numFmtId="0" fontId="94" fillId="0" borderId="16" xfId="234" applyFont="1" applyFill="1" applyBorder="1" applyAlignment="1">
      <alignment horizontal="center" vertical="center"/>
    </xf>
    <xf numFmtId="49" fontId="92" fillId="0" borderId="15" xfId="234" applyNumberFormat="1" applyFont="1" applyFill="1" applyBorder="1" applyAlignment="1">
      <alignment horizontal="center" vertical="center"/>
    </xf>
    <xf numFmtId="0" fontId="95" fillId="0" borderId="21" xfId="234" applyFont="1" applyFill="1" applyBorder="1" applyAlignment="1">
      <alignment horizontal="center" vertical="center"/>
    </xf>
    <xf numFmtId="186" fontId="100" fillId="0" borderId="0" xfId="234" applyNumberFormat="1" applyFont="1" applyAlignment="1" applyProtection="1">
      <alignment horizontal="right" vertical="center"/>
      <protection locked="0"/>
    </xf>
    <xf numFmtId="187" fontId="100" fillId="0" borderId="0" xfId="234" applyNumberFormat="1" applyFont="1" applyFill="1" applyBorder="1" applyAlignment="1" applyProtection="1">
      <alignment horizontal="right" vertical="center" shrinkToFit="1"/>
      <protection locked="0"/>
    </xf>
    <xf numFmtId="180" fontId="100" fillId="0" borderId="0" xfId="234" applyNumberFormat="1" applyFont="1" applyFill="1" applyBorder="1" applyAlignment="1" applyProtection="1">
      <alignment horizontal="right" vertical="center" shrinkToFit="1"/>
      <protection locked="0"/>
    </xf>
    <xf numFmtId="41" fontId="56" fillId="0" borderId="0" xfId="228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41" fontId="56" fillId="0" borderId="0" xfId="228" applyNumberFormat="1" applyFont="1" applyFill="1" applyAlignment="1">
      <alignment horizontal="center" vertical="center"/>
    </xf>
    <xf numFmtId="49" fontId="93" fillId="0" borderId="29" xfId="228" applyNumberFormat="1" applyFont="1" applyFill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/>
    </xf>
    <xf numFmtId="0" fontId="92" fillId="0" borderId="35" xfId="0" applyFont="1" applyFill="1" applyBorder="1" applyAlignment="1">
      <alignment horizontal="center" vertical="center"/>
    </xf>
    <xf numFmtId="49" fontId="92" fillId="0" borderId="21" xfId="234" applyNumberFormat="1" applyFont="1" applyFill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center" vertical="center"/>
    </xf>
    <xf numFmtId="0" fontId="92" fillId="0" borderId="28" xfId="0" applyFont="1" applyFill="1" applyBorder="1" applyAlignment="1">
      <alignment horizontal="center" vertical="center"/>
    </xf>
    <xf numFmtId="41" fontId="37" fillId="0" borderId="0" xfId="228" applyNumberFormat="1" applyFont="1" applyFill="1" applyBorder="1" applyAlignment="1">
      <alignment horizontal="left" vertical="center" wrapText="1"/>
    </xf>
    <xf numFmtId="0" fontId="56" fillId="0" borderId="0" xfId="232" applyFont="1" applyFill="1" applyAlignment="1">
      <alignment horizontal="center" vertical="center"/>
      <protection/>
    </xf>
    <xf numFmtId="0" fontId="92" fillId="0" borderId="29" xfId="232" applyFont="1" applyFill="1" applyBorder="1" applyAlignment="1">
      <alignment horizontal="center" vertical="center" wrapText="1"/>
      <protection/>
    </xf>
    <xf numFmtId="0" fontId="92" fillId="0" borderId="15" xfId="232" applyFont="1" applyFill="1" applyBorder="1" applyAlignment="1">
      <alignment horizontal="center" vertical="center"/>
      <protection/>
    </xf>
    <xf numFmtId="0" fontId="92" fillId="0" borderId="35" xfId="232" applyFont="1" applyFill="1" applyBorder="1" applyAlignment="1">
      <alignment horizontal="center" vertical="center"/>
      <protection/>
    </xf>
    <xf numFmtId="0" fontId="92" fillId="0" borderId="21" xfId="232" applyFont="1" applyFill="1" applyBorder="1" applyAlignment="1">
      <alignment horizontal="center" vertical="center" wrapText="1" shrinkToFit="1"/>
      <protection/>
    </xf>
    <xf numFmtId="0" fontId="92" fillId="0" borderId="16" xfId="232" applyFont="1" applyFill="1" applyBorder="1" applyAlignment="1">
      <alignment vertical="center"/>
      <protection/>
    </xf>
    <xf numFmtId="0" fontId="92" fillId="0" borderId="28" xfId="232" applyFont="1" applyFill="1" applyBorder="1" applyAlignment="1">
      <alignment vertical="center"/>
      <protection/>
    </xf>
    <xf numFmtId="3" fontId="92" fillId="0" borderId="21" xfId="232" applyNumberFormat="1" applyFont="1" applyFill="1" applyBorder="1" applyAlignment="1">
      <alignment horizontal="center" vertical="center"/>
      <protection/>
    </xf>
    <xf numFmtId="3" fontId="92" fillId="0" borderId="23" xfId="232" applyNumberFormat="1" applyFont="1" applyFill="1" applyBorder="1" applyAlignment="1">
      <alignment horizontal="center" vertical="center"/>
      <protection/>
    </xf>
    <xf numFmtId="3" fontId="92" fillId="0" borderId="29" xfId="232" applyNumberFormat="1" applyFont="1" applyFill="1" applyBorder="1" applyAlignment="1">
      <alignment horizontal="center" vertical="center"/>
      <protection/>
    </xf>
    <xf numFmtId="3" fontId="92" fillId="0" borderId="28" xfId="232" applyNumberFormat="1" applyFont="1" applyFill="1" applyBorder="1" applyAlignment="1">
      <alignment horizontal="center" vertical="center"/>
      <protection/>
    </xf>
    <xf numFmtId="3" fontId="92" fillId="0" borderId="20" xfId="232" applyNumberFormat="1" applyFont="1" applyFill="1" applyBorder="1" applyAlignment="1">
      <alignment horizontal="center" vertical="center"/>
      <protection/>
    </xf>
    <xf numFmtId="3" fontId="92" fillId="0" borderId="35" xfId="232" applyNumberFormat="1" applyFont="1" applyFill="1" applyBorder="1" applyAlignment="1">
      <alignment horizontal="center" vertical="center"/>
      <protection/>
    </xf>
    <xf numFmtId="0" fontId="39" fillId="0" borderId="0" xfId="232" applyFont="1" applyFill="1" applyBorder="1" applyAlignment="1">
      <alignment horizontal="left" vertical="center"/>
      <protection/>
    </xf>
    <xf numFmtId="0" fontId="37" fillId="0" borderId="0" xfId="232" applyFont="1" applyFill="1" applyBorder="1" applyAlignment="1">
      <alignment horizontal="left" vertical="center"/>
      <protection/>
    </xf>
    <xf numFmtId="0" fontId="55" fillId="0" borderId="0" xfId="232" applyFont="1" applyFill="1" applyAlignment="1">
      <alignment horizontal="center" vertical="center"/>
      <protection/>
    </xf>
    <xf numFmtId="178" fontId="92" fillId="0" borderId="21" xfId="232" applyNumberFormat="1" applyFont="1" applyFill="1" applyBorder="1" applyAlignment="1">
      <alignment horizontal="center" vertical="center"/>
      <protection/>
    </xf>
    <xf numFmtId="178" fontId="92" fillId="0" borderId="23" xfId="232" applyNumberFormat="1" applyFont="1" applyFill="1" applyBorder="1" applyAlignment="1">
      <alignment horizontal="center" vertical="center"/>
      <protection/>
    </xf>
    <xf numFmtId="178" fontId="92" fillId="0" borderId="29" xfId="232" applyNumberFormat="1" applyFont="1" applyFill="1" applyBorder="1" applyAlignment="1">
      <alignment horizontal="center" vertical="center"/>
      <protection/>
    </xf>
    <xf numFmtId="178" fontId="92" fillId="0" borderId="28" xfId="232" applyNumberFormat="1" applyFont="1" applyFill="1" applyBorder="1" applyAlignment="1">
      <alignment horizontal="center" vertical="center"/>
      <protection/>
    </xf>
    <xf numFmtId="178" fontId="92" fillId="0" borderId="20" xfId="232" applyNumberFormat="1" applyFont="1" applyFill="1" applyBorder="1" applyAlignment="1">
      <alignment horizontal="center" vertical="center"/>
      <protection/>
    </xf>
    <xf numFmtId="178" fontId="92" fillId="0" borderId="35" xfId="232" applyNumberFormat="1" applyFont="1" applyFill="1" applyBorder="1" applyAlignment="1">
      <alignment horizontal="center" vertical="center"/>
      <protection/>
    </xf>
    <xf numFmtId="178" fontId="92" fillId="0" borderId="16" xfId="232" applyNumberFormat="1" applyFont="1" applyFill="1" applyBorder="1" applyAlignment="1">
      <alignment horizontal="center" vertical="center"/>
      <protection/>
    </xf>
    <xf numFmtId="178" fontId="92" fillId="0" borderId="0" xfId="232" applyNumberFormat="1" applyFont="1" applyFill="1" applyBorder="1" applyAlignment="1">
      <alignment horizontal="center" vertical="center"/>
      <protection/>
    </xf>
    <xf numFmtId="178" fontId="92" fillId="0" borderId="15" xfId="232" applyNumberFormat="1" applyFont="1" applyFill="1" applyBorder="1" applyAlignment="1">
      <alignment horizontal="center" vertical="center"/>
      <protection/>
    </xf>
    <xf numFmtId="178" fontId="92" fillId="0" borderId="21" xfId="232" applyNumberFormat="1" applyFont="1" applyFill="1" applyBorder="1" applyAlignment="1">
      <alignment horizontal="center" vertical="center" wrapText="1"/>
      <protection/>
    </xf>
    <xf numFmtId="178" fontId="92" fillId="0" borderId="23" xfId="232" applyNumberFormat="1" applyFont="1" applyFill="1" applyBorder="1" applyAlignment="1">
      <alignment horizontal="center" vertical="center" wrapText="1"/>
      <protection/>
    </xf>
    <xf numFmtId="178" fontId="92" fillId="0" borderId="29" xfId="232" applyNumberFormat="1" applyFont="1" applyFill="1" applyBorder="1" applyAlignment="1">
      <alignment horizontal="center" vertical="center" wrapText="1"/>
      <protection/>
    </xf>
    <xf numFmtId="178" fontId="92" fillId="0" borderId="16" xfId="232" applyNumberFormat="1" applyFont="1" applyFill="1" applyBorder="1" applyAlignment="1">
      <alignment horizontal="center" vertical="center" wrapText="1"/>
      <protection/>
    </xf>
    <xf numFmtId="178" fontId="92" fillId="0" borderId="0" xfId="232" applyNumberFormat="1" applyFont="1" applyFill="1" applyBorder="1" applyAlignment="1">
      <alignment horizontal="center" vertical="center" wrapText="1"/>
      <protection/>
    </xf>
    <xf numFmtId="178" fontId="92" fillId="0" borderId="15" xfId="232" applyNumberFormat="1" applyFont="1" applyFill="1" applyBorder="1" applyAlignment="1">
      <alignment horizontal="center" vertical="center" wrapText="1"/>
      <protection/>
    </xf>
    <xf numFmtId="184" fontId="95" fillId="0" borderId="16" xfId="228" applyNumberFormat="1" applyFont="1" applyFill="1" applyBorder="1" applyAlignment="1">
      <alignment horizontal="center" vertical="center" shrinkToFit="1"/>
    </xf>
    <xf numFmtId="184" fontId="95" fillId="0" borderId="20" xfId="228" applyNumberFormat="1" applyFont="1" applyFill="1" applyBorder="1" applyAlignment="1">
      <alignment horizontal="center" vertical="center" shrinkToFit="1"/>
    </xf>
    <xf numFmtId="184" fontId="95" fillId="0" borderId="35" xfId="228" applyNumberFormat="1" applyFont="1" applyFill="1" applyBorder="1" applyAlignment="1">
      <alignment horizontal="center" vertical="center" shrinkToFit="1"/>
    </xf>
    <xf numFmtId="184" fontId="95" fillId="0" borderId="21" xfId="228" applyNumberFormat="1" applyFont="1" applyFill="1" applyBorder="1" applyAlignment="1">
      <alignment horizontal="center" vertical="center" wrapText="1"/>
    </xf>
    <xf numFmtId="184" fontId="95" fillId="0" borderId="16" xfId="228" applyNumberFormat="1" applyFont="1" applyFill="1" applyBorder="1" applyAlignment="1">
      <alignment horizontal="center" vertical="center" wrapText="1"/>
    </xf>
    <xf numFmtId="184" fontId="95" fillId="0" borderId="28" xfId="228" applyNumberFormat="1" applyFont="1" applyFill="1" applyBorder="1" applyAlignment="1">
      <alignment horizontal="center" vertical="center" wrapText="1"/>
    </xf>
    <xf numFmtId="184" fontId="98" fillId="0" borderId="29" xfId="228" applyNumberFormat="1" applyFont="1" applyFill="1" applyBorder="1" applyAlignment="1">
      <alignment horizontal="center" vertical="center"/>
    </xf>
    <xf numFmtId="184" fontId="95" fillId="0" borderId="15" xfId="228" applyNumberFormat="1" applyFont="1" applyFill="1" applyBorder="1" applyAlignment="1">
      <alignment horizontal="center" vertical="center"/>
    </xf>
    <xf numFmtId="184" fontId="95" fillId="0" borderId="35" xfId="228" applyNumberFormat="1" applyFont="1" applyFill="1" applyBorder="1" applyAlignment="1">
      <alignment horizontal="center" vertical="center"/>
    </xf>
    <xf numFmtId="184" fontId="95" fillId="0" borderId="31" xfId="228" applyNumberFormat="1" applyFont="1" applyFill="1" applyBorder="1" applyAlignment="1">
      <alignment horizontal="center" vertical="center"/>
    </xf>
    <xf numFmtId="184" fontId="95" fillId="0" borderId="24" xfId="228" applyNumberFormat="1" applyFont="1" applyFill="1" applyBorder="1" applyAlignment="1">
      <alignment horizontal="center" vertical="center"/>
    </xf>
    <xf numFmtId="0" fontId="56" fillId="0" borderId="0" xfId="228" applyNumberFormat="1" applyFont="1" applyFill="1" applyAlignment="1">
      <alignment horizontal="center" vertical="center"/>
    </xf>
    <xf numFmtId="0" fontId="93" fillId="0" borderId="29" xfId="228" applyNumberFormat="1" applyFont="1" applyFill="1" applyBorder="1" applyAlignment="1">
      <alignment horizontal="center" vertical="center" wrapText="1"/>
    </xf>
    <xf numFmtId="184" fontId="56" fillId="0" borderId="0" xfId="228" applyNumberFormat="1" applyFont="1" applyFill="1" applyBorder="1" applyAlignment="1">
      <alignment horizontal="center" vertical="center" wrapText="1"/>
    </xf>
    <xf numFmtId="184" fontId="56" fillId="0" borderId="0" xfId="228" applyNumberFormat="1" applyFont="1" applyFill="1" applyBorder="1" applyAlignment="1">
      <alignment horizontal="center" vertical="center"/>
    </xf>
    <xf numFmtId="41" fontId="93" fillId="0" borderId="15" xfId="234" applyNumberFormat="1" applyFont="1" applyFill="1" applyBorder="1" applyAlignment="1">
      <alignment horizontal="center" vertical="center"/>
    </xf>
    <xf numFmtId="41" fontId="92" fillId="0" borderId="15" xfId="234" applyNumberFormat="1" applyFont="1" applyFill="1" applyBorder="1" applyAlignment="1">
      <alignment horizontal="center" vertical="center"/>
    </xf>
    <xf numFmtId="176" fontId="92" fillId="0" borderId="16" xfId="234" applyNumberFormat="1" applyFont="1" applyFill="1" applyBorder="1" applyAlignment="1">
      <alignment horizontal="center" vertical="center"/>
    </xf>
    <xf numFmtId="0" fontId="92" fillId="0" borderId="28" xfId="234" applyNumberFormat="1" applyFont="1" applyFill="1" applyBorder="1" applyAlignment="1">
      <alignment horizontal="center" vertical="center"/>
    </xf>
    <xf numFmtId="0" fontId="92" fillId="0" borderId="35" xfId="234" applyNumberFormat="1" applyFont="1" applyFill="1" applyBorder="1" applyAlignment="1">
      <alignment horizontal="center" vertical="center"/>
    </xf>
    <xf numFmtId="178" fontId="92" fillId="0" borderId="21" xfId="234" applyNumberFormat="1" applyFont="1" applyFill="1" applyBorder="1" applyAlignment="1">
      <alignment horizontal="center" vertical="center"/>
    </xf>
    <xf numFmtId="178" fontId="92" fillId="0" borderId="29" xfId="234" applyNumberFormat="1" applyFont="1" applyFill="1" applyBorder="1" applyAlignment="1">
      <alignment horizontal="center" vertical="center"/>
    </xf>
    <xf numFmtId="0" fontId="56" fillId="0" borderId="0" xfId="234" applyFont="1" applyFill="1" applyBorder="1" applyAlignment="1">
      <alignment horizontal="center"/>
    </xf>
    <xf numFmtId="3" fontId="92" fillId="0" borderId="21" xfId="234" applyNumberFormat="1" applyFont="1" applyFill="1" applyBorder="1" applyAlignment="1">
      <alignment horizontal="center" vertical="center"/>
    </xf>
    <xf numFmtId="3" fontId="92" fillId="0" borderId="29" xfId="234" applyNumberFormat="1" applyFont="1" applyFill="1" applyBorder="1" applyAlignment="1">
      <alignment horizontal="center" vertical="center"/>
    </xf>
    <xf numFmtId="178" fontId="92" fillId="0" borderId="21" xfId="234" applyNumberFormat="1" applyFont="1" applyFill="1" applyBorder="1" applyAlignment="1">
      <alignment horizontal="center"/>
    </xf>
    <xf numFmtId="178" fontId="92" fillId="0" borderId="29" xfId="234" applyNumberFormat="1" applyFont="1" applyFill="1" applyBorder="1" applyAlignment="1">
      <alignment horizontal="center"/>
    </xf>
    <xf numFmtId="0" fontId="92" fillId="0" borderId="23" xfId="234" applyFont="1" applyFill="1" applyBorder="1" applyAlignment="1">
      <alignment horizontal="center" vertical="center" wrapText="1"/>
    </xf>
    <xf numFmtId="0" fontId="92" fillId="0" borderId="0" xfId="234" applyFont="1" applyFill="1" applyBorder="1" applyAlignment="1">
      <alignment horizontal="center" vertical="center"/>
    </xf>
    <xf numFmtId="0" fontId="92" fillId="0" borderId="20" xfId="234" applyFont="1" applyFill="1" applyBorder="1" applyAlignment="1">
      <alignment horizontal="center" vertical="center"/>
    </xf>
    <xf numFmtId="0" fontId="93" fillId="0" borderId="29" xfId="234" applyFont="1" applyFill="1" applyBorder="1" applyAlignment="1">
      <alignment horizontal="center" vertical="center" wrapText="1"/>
    </xf>
    <xf numFmtId="0" fontId="92" fillId="0" borderId="15" xfId="234" applyFont="1" applyFill="1" applyBorder="1" applyAlignment="1">
      <alignment horizontal="center" vertical="center"/>
    </xf>
    <xf numFmtId="0" fontId="92" fillId="0" borderId="35" xfId="234" applyFont="1" applyFill="1" applyBorder="1" applyAlignment="1">
      <alignment horizontal="center" vertical="center"/>
    </xf>
    <xf numFmtId="0" fontId="56" fillId="0" borderId="0" xfId="234" applyFont="1" applyFill="1" applyAlignment="1">
      <alignment horizontal="center" vertical="center"/>
    </xf>
    <xf numFmtId="0" fontId="36" fillId="0" borderId="0" xfId="234" applyFont="1" applyFill="1" applyBorder="1" applyAlignment="1">
      <alignment horizontal="right" vertical="center"/>
    </xf>
    <xf numFmtId="178" fontId="92" fillId="0" borderId="25" xfId="234" applyNumberFormat="1" applyFont="1" applyFill="1" applyBorder="1" applyAlignment="1">
      <alignment horizontal="center" vertical="center"/>
    </xf>
    <xf numFmtId="178" fontId="92" fillId="0" borderId="27" xfId="234" applyNumberFormat="1" applyFont="1" applyFill="1" applyBorder="1" applyAlignment="1">
      <alignment horizontal="center" vertical="center"/>
    </xf>
    <xf numFmtId="1" fontId="92" fillId="0" borderId="21" xfId="234" applyNumberFormat="1" applyFont="1" applyFill="1" applyBorder="1" applyAlignment="1">
      <alignment horizontal="center" vertical="center" wrapText="1"/>
    </xf>
    <xf numFmtId="1" fontId="92" fillId="0" borderId="16" xfId="234" applyNumberFormat="1" applyFont="1" applyFill="1" applyBorder="1" applyAlignment="1">
      <alignment horizontal="center" vertical="center"/>
    </xf>
    <xf numFmtId="1" fontId="92" fillId="0" borderId="28" xfId="234" applyNumberFormat="1" applyFont="1" applyFill="1" applyBorder="1" applyAlignment="1">
      <alignment horizontal="center" vertical="center"/>
    </xf>
    <xf numFmtId="0" fontId="98" fillId="0" borderId="29" xfId="234" applyFont="1" applyFill="1" applyBorder="1" applyAlignment="1">
      <alignment horizontal="center" vertical="center" wrapText="1"/>
    </xf>
    <xf numFmtId="0" fontId="95" fillId="0" borderId="15" xfId="234" applyFont="1" applyFill="1" applyBorder="1" applyAlignment="1">
      <alignment horizontal="center" vertical="center"/>
    </xf>
    <xf numFmtId="0" fontId="95" fillId="0" borderId="35" xfId="234" applyFont="1" applyFill="1" applyBorder="1" applyAlignment="1">
      <alignment horizontal="center" vertical="center"/>
    </xf>
    <xf numFmtId="1" fontId="95" fillId="0" borderId="21" xfId="234" applyNumberFormat="1" applyFont="1" applyFill="1" applyBorder="1" applyAlignment="1">
      <alignment horizontal="center" vertical="center" wrapText="1"/>
    </xf>
    <xf numFmtId="1" fontId="95" fillId="0" borderId="16" xfId="234" applyNumberFormat="1" applyFont="1" applyFill="1" applyBorder="1" applyAlignment="1">
      <alignment horizontal="center" vertical="center"/>
    </xf>
    <xf numFmtId="1" fontId="95" fillId="0" borderId="28" xfId="234" applyNumberFormat="1" applyFont="1" applyFill="1" applyBorder="1" applyAlignment="1">
      <alignment horizontal="center" vertical="center"/>
    </xf>
    <xf numFmtId="3" fontId="95" fillId="0" borderId="34" xfId="234" applyNumberFormat="1" applyFont="1" applyFill="1" applyBorder="1" applyAlignment="1">
      <alignment horizontal="center" vertical="center"/>
    </xf>
    <xf numFmtId="3" fontId="95" fillId="0" borderId="22" xfId="234" applyNumberFormat="1" applyFont="1" applyFill="1" applyBorder="1" applyAlignment="1">
      <alignment horizontal="center" vertical="center"/>
    </xf>
    <xf numFmtId="1" fontId="95" fillId="0" borderId="21" xfId="234" applyNumberFormat="1" applyFont="1" applyFill="1" applyBorder="1" applyAlignment="1" applyProtection="1">
      <alignment horizontal="center" vertical="center" wrapText="1"/>
      <protection/>
    </xf>
    <xf numFmtId="1" fontId="95" fillId="0" borderId="16" xfId="234" applyNumberFormat="1" applyFont="1" applyFill="1" applyBorder="1" applyAlignment="1" applyProtection="1">
      <alignment horizontal="center" vertical="center"/>
      <protection/>
    </xf>
    <xf numFmtId="1" fontId="95" fillId="0" borderId="28" xfId="234" applyNumberFormat="1" applyFont="1" applyFill="1" applyBorder="1" applyAlignment="1" applyProtection="1">
      <alignment horizontal="center" vertical="center"/>
      <protection/>
    </xf>
    <xf numFmtId="0" fontId="98" fillId="0" borderId="29" xfId="234" applyFont="1" applyFill="1" applyBorder="1" applyAlignment="1" applyProtection="1">
      <alignment horizontal="center" vertical="center" wrapText="1"/>
      <protection/>
    </xf>
    <xf numFmtId="0" fontId="95" fillId="0" borderId="15" xfId="234" applyFont="1" applyFill="1" applyBorder="1" applyAlignment="1" applyProtection="1">
      <alignment horizontal="center" vertical="center"/>
      <protection/>
    </xf>
    <xf numFmtId="0" fontId="95" fillId="0" borderId="35" xfId="234" applyFont="1" applyFill="1" applyBorder="1" applyAlignment="1" applyProtection="1">
      <alignment horizontal="center" vertical="center"/>
      <protection/>
    </xf>
    <xf numFmtId="0" fontId="98" fillId="0" borderId="29" xfId="234" applyNumberFormat="1" applyFont="1" applyFill="1" applyBorder="1" applyAlignment="1">
      <alignment horizontal="center" vertical="center" wrapText="1"/>
    </xf>
    <xf numFmtId="0" fontId="95" fillId="0" borderId="15" xfId="234" applyNumberFormat="1" applyFont="1" applyFill="1" applyBorder="1" applyAlignment="1">
      <alignment horizontal="center" vertical="center"/>
    </xf>
    <xf numFmtId="0" fontId="95" fillId="0" borderId="35" xfId="234" applyNumberFormat="1" applyFont="1" applyFill="1" applyBorder="1" applyAlignment="1">
      <alignment horizontal="center" vertical="center"/>
    </xf>
    <xf numFmtId="0" fontId="95" fillId="0" borderId="21" xfId="234" applyNumberFormat="1" applyFont="1" applyFill="1" applyBorder="1" applyAlignment="1">
      <alignment horizontal="center" vertical="center" wrapText="1"/>
    </xf>
    <xf numFmtId="0" fontId="95" fillId="0" borderId="16" xfId="234" applyNumberFormat="1" applyFont="1" applyFill="1" applyBorder="1" applyAlignment="1">
      <alignment horizontal="center" vertical="center"/>
    </xf>
    <xf numFmtId="0" fontId="95" fillId="0" borderId="28" xfId="234" applyNumberFormat="1" applyFont="1" applyFill="1" applyBorder="1" applyAlignment="1">
      <alignment horizontal="center" vertical="center"/>
    </xf>
    <xf numFmtId="0" fontId="95" fillId="0" borderId="30" xfId="234" applyFont="1" applyFill="1" applyBorder="1" applyAlignment="1">
      <alignment horizontal="center" vertical="center"/>
    </xf>
    <xf numFmtId="0" fontId="95" fillId="0" borderId="5" xfId="234" applyFont="1" applyFill="1" applyBorder="1" applyAlignment="1">
      <alignment horizontal="center" vertical="center"/>
    </xf>
    <xf numFmtId="178" fontId="95" fillId="0" borderId="28" xfId="234" applyNumberFormat="1" applyFont="1" applyFill="1" applyBorder="1" applyAlignment="1">
      <alignment horizontal="center" vertical="center"/>
    </xf>
    <xf numFmtId="178" fontId="95" fillId="0" borderId="20" xfId="234" applyNumberFormat="1" applyFont="1" applyFill="1" applyBorder="1" applyAlignment="1">
      <alignment horizontal="center" vertical="center"/>
    </xf>
    <xf numFmtId="178" fontId="95" fillId="0" borderId="35" xfId="234" applyNumberFormat="1" applyFont="1" applyFill="1" applyBorder="1" applyAlignment="1">
      <alignment horizontal="center" vertical="center"/>
    </xf>
    <xf numFmtId="178" fontId="95" fillId="0" borderId="30" xfId="234" applyNumberFormat="1" applyFont="1" applyFill="1" applyBorder="1" applyAlignment="1">
      <alignment horizontal="center" vertical="center"/>
    </xf>
    <xf numFmtId="178" fontId="95" fillId="0" borderId="5" xfId="234" applyNumberFormat="1" applyFont="1" applyFill="1" applyBorder="1" applyAlignment="1">
      <alignment horizontal="center" vertical="center"/>
    </xf>
    <xf numFmtId="178" fontId="95" fillId="0" borderId="36" xfId="234" applyNumberFormat="1" applyFont="1" applyFill="1" applyBorder="1" applyAlignment="1">
      <alignment horizontal="center" vertical="center"/>
    </xf>
    <xf numFmtId="0" fontId="95" fillId="0" borderId="36" xfId="234" applyFont="1" applyFill="1" applyBorder="1" applyAlignment="1">
      <alignment horizontal="center" vertical="center"/>
    </xf>
    <xf numFmtId="178" fontId="95" fillId="0" borderId="21" xfId="234" applyNumberFormat="1" applyFont="1" applyFill="1" applyBorder="1" applyAlignment="1">
      <alignment horizontal="center" vertical="center"/>
    </xf>
    <xf numFmtId="178" fontId="95" fillId="0" borderId="23" xfId="234" applyNumberFormat="1" applyFont="1" applyFill="1" applyBorder="1" applyAlignment="1">
      <alignment horizontal="center" vertical="center"/>
    </xf>
    <xf numFmtId="178" fontId="43" fillId="0" borderId="0" xfId="234" applyNumberFormat="1" applyFont="1" applyFill="1" applyAlignment="1">
      <alignment horizontal="center" vertical="center"/>
    </xf>
    <xf numFmtId="3" fontId="92" fillId="0" borderId="28" xfId="234" applyNumberFormat="1" applyFont="1" applyFill="1" applyBorder="1" applyAlignment="1">
      <alignment horizontal="center" vertical="center"/>
    </xf>
    <xf numFmtId="3" fontId="92" fillId="0" borderId="20" xfId="234" applyNumberFormat="1" applyFont="1" applyFill="1" applyBorder="1" applyAlignment="1">
      <alignment horizontal="center" vertical="center"/>
    </xf>
    <xf numFmtId="3" fontId="92" fillId="0" borderId="35" xfId="234" applyNumberFormat="1" applyFont="1" applyFill="1" applyBorder="1" applyAlignment="1">
      <alignment horizontal="center" vertical="center"/>
    </xf>
    <xf numFmtId="0" fontId="92" fillId="0" borderId="15" xfId="234" applyFont="1" applyFill="1" applyBorder="1" applyAlignment="1">
      <alignment horizontal="center" vertical="center" wrapText="1"/>
    </xf>
    <xf numFmtId="0" fontId="92" fillId="0" borderId="35" xfId="234" applyFont="1" applyFill="1" applyBorder="1" applyAlignment="1">
      <alignment horizontal="center" vertical="center" wrapText="1"/>
    </xf>
    <xf numFmtId="3" fontId="92" fillId="0" borderId="23" xfId="234" applyNumberFormat="1" applyFont="1" applyFill="1" applyBorder="1" applyAlignment="1">
      <alignment horizontal="center" vertical="center"/>
    </xf>
    <xf numFmtId="0" fontId="92" fillId="0" borderId="28" xfId="234" applyFont="1" applyFill="1" applyBorder="1" applyAlignment="1">
      <alignment horizontal="center" vertical="center"/>
    </xf>
    <xf numFmtId="0" fontId="95" fillId="0" borderId="15" xfId="234" applyFont="1" applyFill="1" applyBorder="1" applyAlignment="1">
      <alignment horizontal="center" vertical="center" wrapText="1"/>
    </xf>
    <xf numFmtId="0" fontId="95" fillId="0" borderId="35" xfId="234" applyFont="1" applyFill="1" applyBorder="1" applyAlignment="1">
      <alignment horizontal="center" vertical="center" wrapText="1"/>
    </xf>
    <xf numFmtId="0" fontId="37" fillId="0" borderId="0" xfId="234" applyFont="1" applyFill="1" applyBorder="1" applyAlignment="1">
      <alignment horizontal="right" vertical="center"/>
    </xf>
    <xf numFmtId="0" fontId="59" fillId="0" borderId="0" xfId="234" applyFont="1" applyFill="1" applyAlignment="1">
      <alignment horizontal="center" vertical="center"/>
    </xf>
    <xf numFmtId="3" fontId="95" fillId="0" borderId="28" xfId="234" applyNumberFormat="1" applyFont="1" applyFill="1" applyBorder="1" applyAlignment="1">
      <alignment horizontal="center" vertical="center" shrinkToFit="1"/>
    </xf>
    <xf numFmtId="3" fontId="95" fillId="0" borderId="20" xfId="234" applyNumberFormat="1" applyFont="1" applyFill="1" applyBorder="1" applyAlignment="1">
      <alignment horizontal="center" vertical="center" shrinkToFit="1"/>
    </xf>
    <xf numFmtId="0" fontId="95" fillId="0" borderId="31" xfId="234" applyFont="1" applyFill="1" applyBorder="1" applyAlignment="1">
      <alignment horizontal="center" vertical="center" wrapText="1"/>
    </xf>
    <xf numFmtId="0" fontId="95" fillId="0" borderId="24" xfId="234" applyFont="1" applyFill="1" applyBorder="1" applyAlignment="1">
      <alignment horizontal="center" vertical="center"/>
    </xf>
    <xf numFmtId="0" fontId="95" fillId="0" borderId="27" xfId="234" applyFont="1" applyFill="1" applyBorder="1" applyAlignment="1">
      <alignment horizontal="center" vertical="center"/>
    </xf>
    <xf numFmtId="0" fontId="95" fillId="0" borderId="21" xfId="234" applyFont="1" applyFill="1" applyBorder="1" applyAlignment="1">
      <alignment horizontal="center" vertical="center"/>
    </xf>
    <xf numFmtId="0" fontId="95" fillId="0" borderId="23" xfId="234" applyFont="1" applyFill="1" applyBorder="1" applyAlignment="1">
      <alignment horizontal="center" vertical="center"/>
    </xf>
    <xf numFmtId="0" fontId="95" fillId="0" borderId="29" xfId="234" applyFont="1" applyFill="1" applyBorder="1" applyAlignment="1">
      <alignment horizontal="center" vertical="center"/>
    </xf>
    <xf numFmtId="184" fontId="95" fillId="0" borderId="20" xfId="234" applyNumberFormat="1" applyFont="1" applyFill="1" applyBorder="1" applyAlignment="1" applyProtection="1">
      <alignment horizontal="center" vertical="center"/>
      <protection locked="0"/>
    </xf>
    <xf numFmtId="184" fontId="95" fillId="0" borderId="35" xfId="234" applyNumberFormat="1" applyFont="1" applyFill="1" applyBorder="1" applyAlignment="1" applyProtection="1">
      <alignment horizontal="center" vertical="center"/>
      <protection locked="0"/>
    </xf>
    <xf numFmtId="0" fontId="98" fillId="0" borderId="29" xfId="234" applyFont="1" applyFill="1" applyBorder="1" applyAlignment="1">
      <alignment horizontal="center" vertical="center"/>
    </xf>
    <xf numFmtId="0" fontId="95" fillId="0" borderId="28" xfId="234" applyFont="1" applyFill="1" applyBorder="1" applyAlignment="1">
      <alignment horizontal="center" vertical="center"/>
    </xf>
    <xf numFmtId="0" fontId="95" fillId="0" borderId="20" xfId="234" applyFont="1" applyFill="1" applyBorder="1" applyAlignment="1">
      <alignment horizontal="center" vertical="center"/>
    </xf>
    <xf numFmtId="0" fontId="95" fillId="0" borderId="16" xfId="234" applyFont="1" applyFill="1" applyBorder="1" applyAlignment="1">
      <alignment horizontal="center" vertical="center"/>
    </xf>
    <xf numFmtId="0" fontId="98" fillId="0" borderId="15" xfId="234" applyFont="1" applyFill="1" applyBorder="1" applyAlignment="1">
      <alignment horizontal="center" vertical="center"/>
    </xf>
    <xf numFmtId="0" fontId="98" fillId="0" borderId="29" xfId="236" applyFont="1" applyFill="1" applyBorder="1" applyAlignment="1">
      <alignment horizontal="center" vertical="center" shrinkToFit="1"/>
    </xf>
    <xf numFmtId="0" fontId="95" fillId="0" borderId="15" xfId="236" applyFont="1" applyFill="1" applyBorder="1" applyAlignment="1">
      <alignment horizontal="center" vertical="center" shrinkToFit="1"/>
    </xf>
    <xf numFmtId="0" fontId="95" fillId="0" borderId="35" xfId="236" applyFont="1" applyFill="1" applyBorder="1" applyAlignment="1">
      <alignment horizontal="center" vertical="center" shrinkToFit="1"/>
    </xf>
    <xf numFmtId="0" fontId="95" fillId="0" borderId="31" xfId="236" applyFont="1" applyFill="1" applyBorder="1" applyAlignment="1">
      <alignment horizontal="center" vertical="center" shrinkToFit="1"/>
    </xf>
    <xf numFmtId="0" fontId="95" fillId="0" borderId="24" xfId="236" applyFont="1" applyFill="1" applyBorder="1" applyAlignment="1">
      <alignment horizontal="center" vertical="center" shrinkToFit="1"/>
    </xf>
    <xf numFmtId="0" fontId="95" fillId="0" borderId="16" xfId="236" applyFont="1" applyFill="1" applyBorder="1" applyAlignment="1">
      <alignment horizontal="center" vertical="center" shrinkToFit="1"/>
    </xf>
    <xf numFmtId="0" fontId="95" fillId="0" borderId="16" xfId="230" applyFont="1" applyFill="1" applyBorder="1" applyAlignment="1">
      <alignment horizontal="center" vertical="center" wrapText="1"/>
      <protection/>
    </xf>
    <xf numFmtId="0" fontId="95" fillId="0" borderId="28" xfId="230" applyFont="1" applyFill="1" applyBorder="1" applyAlignment="1">
      <alignment horizontal="center" vertical="center" wrapText="1"/>
      <protection/>
    </xf>
    <xf numFmtId="0" fontId="95" fillId="0" borderId="21" xfId="236" applyNumberFormat="1" applyFont="1" applyFill="1" applyBorder="1" applyAlignment="1">
      <alignment horizontal="center" vertical="center" wrapText="1"/>
    </xf>
    <xf numFmtId="0" fontId="95" fillId="0" borderId="16" xfId="236" applyNumberFormat="1" applyFont="1" applyFill="1" applyBorder="1" applyAlignment="1">
      <alignment horizontal="center" vertical="center" wrapText="1"/>
    </xf>
    <xf numFmtId="0" fontId="98" fillId="0" borderId="44" xfId="230" applyFont="1" applyFill="1" applyBorder="1" applyAlignment="1">
      <alignment horizontal="center" vertical="center" shrinkToFit="1"/>
      <protection/>
    </xf>
    <xf numFmtId="0" fontId="98" fillId="0" borderId="23" xfId="230" applyFont="1" applyFill="1" applyBorder="1" applyAlignment="1">
      <alignment horizontal="center" vertical="center" shrinkToFit="1"/>
      <protection/>
    </xf>
    <xf numFmtId="0" fontId="98" fillId="0" borderId="45" xfId="230" applyFont="1" applyFill="1" applyBorder="1" applyAlignment="1">
      <alignment horizontal="center" vertical="center" shrinkToFit="1"/>
      <protection/>
    </xf>
    <xf numFmtId="0" fontId="95" fillId="0" borderId="46" xfId="230" applyFont="1" applyFill="1" applyBorder="1" applyAlignment="1">
      <alignment horizontal="center" vertical="center" shrinkToFit="1"/>
      <protection/>
    </xf>
    <xf numFmtId="0" fontId="95" fillId="0" borderId="0" xfId="230" applyFont="1" applyFill="1" applyBorder="1" applyAlignment="1">
      <alignment horizontal="center" vertical="center" shrinkToFit="1"/>
      <protection/>
    </xf>
    <xf numFmtId="0" fontId="95" fillId="0" borderId="47" xfId="230" applyFont="1" applyFill="1" applyBorder="1" applyAlignment="1">
      <alignment horizontal="center" vertical="center" shrinkToFit="1"/>
      <protection/>
    </xf>
    <xf numFmtId="0" fontId="95" fillId="0" borderId="44" xfId="230" applyFont="1" applyFill="1" applyBorder="1" applyAlignment="1">
      <alignment horizontal="center" vertical="center" shrinkToFit="1"/>
      <protection/>
    </xf>
    <xf numFmtId="0" fontId="95" fillId="0" borderId="23" xfId="230" applyFont="1" applyFill="1" applyBorder="1" applyAlignment="1">
      <alignment horizontal="center" vertical="center" shrinkToFit="1"/>
      <protection/>
    </xf>
    <xf numFmtId="0" fontId="95" fillId="0" borderId="45" xfId="230" applyFont="1" applyFill="1" applyBorder="1" applyAlignment="1">
      <alignment horizontal="center" vertical="center" shrinkToFit="1"/>
      <protection/>
    </xf>
    <xf numFmtId="0" fontId="95" fillId="0" borderId="48" xfId="230" applyFont="1" applyFill="1" applyBorder="1" applyAlignment="1">
      <alignment horizontal="center" vertical="center" shrinkToFit="1"/>
      <protection/>
    </xf>
    <xf numFmtId="0" fontId="95" fillId="0" borderId="49" xfId="230" applyFont="1" applyFill="1" applyBorder="1" applyAlignment="1">
      <alignment horizontal="center" vertical="center" shrinkToFit="1"/>
      <protection/>
    </xf>
    <xf numFmtId="49" fontId="95" fillId="0" borderId="21" xfId="234" applyNumberFormat="1" applyFont="1" applyFill="1" applyBorder="1" applyAlignment="1">
      <alignment horizontal="center" vertical="center" wrapText="1"/>
    </xf>
    <xf numFmtId="0" fontId="92" fillId="0" borderId="16" xfId="230" applyFont="1" applyFill="1" applyBorder="1" applyAlignment="1">
      <alignment horizontal="center" vertical="center"/>
      <protection/>
    </xf>
    <xf numFmtId="0" fontId="92" fillId="0" borderId="28" xfId="230" applyFont="1" applyFill="1" applyBorder="1" applyAlignment="1">
      <alignment horizontal="center" vertical="center"/>
      <protection/>
    </xf>
    <xf numFmtId="0" fontId="56" fillId="0" borderId="0" xfId="235" applyFont="1" applyFill="1" applyBorder="1" applyAlignment="1">
      <alignment horizontal="center" vertical="center"/>
      <protection/>
    </xf>
    <xf numFmtId="0" fontId="95" fillId="0" borderId="39" xfId="230" applyFont="1" applyFill="1" applyBorder="1" applyAlignment="1">
      <alignment horizontal="center" vertical="center" wrapText="1" shrinkToFit="1"/>
      <protection/>
    </xf>
    <xf numFmtId="0" fontId="92" fillId="0" borderId="40" xfId="230" applyFont="1" applyFill="1" applyBorder="1" applyAlignment="1">
      <alignment horizontal="center" vertical="center" shrinkToFit="1"/>
      <protection/>
    </xf>
    <xf numFmtId="0" fontId="92" fillId="0" borderId="42" xfId="230" applyFont="1" applyFill="1" applyBorder="1" applyAlignment="1">
      <alignment horizontal="center" vertical="center" shrinkToFit="1"/>
      <protection/>
    </xf>
    <xf numFmtId="49" fontId="72" fillId="0" borderId="45" xfId="211" applyNumberFormat="1" applyFont="1" applyFill="1" applyBorder="1" applyAlignment="1">
      <alignment horizontal="center" vertical="center" wrapText="1" shrinkToFit="1"/>
    </xf>
    <xf numFmtId="49" fontId="95" fillId="0" borderId="47" xfId="211" applyNumberFormat="1" applyFont="1" applyFill="1" applyBorder="1" applyAlignment="1">
      <alignment horizontal="center" vertical="center" shrinkToFit="1"/>
    </xf>
    <xf numFmtId="49" fontId="95" fillId="0" borderId="50" xfId="211" applyNumberFormat="1" applyFont="1" applyFill="1" applyBorder="1" applyAlignment="1">
      <alignment horizontal="center" vertical="center" shrinkToFit="1"/>
    </xf>
    <xf numFmtId="0" fontId="95" fillId="0" borderId="40" xfId="230" applyFont="1" applyFill="1" applyBorder="1" applyAlignment="1">
      <alignment horizontal="center" vertical="center" shrinkToFit="1"/>
      <protection/>
    </xf>
    <xf numFmtId="0" fontId="95" fillId="0" borderId="42" xfId="230" applyFont="1" applyFill="1" applyBorder="1" applyAlignment="1">
      <alignment horizontal="center" vertical="center" shrinkToFit="1"/>
      <protection/>
    </xf>
    <xf numFmtId="49" fontId="92" fillId="0" borderId="21" xfId="234" applyNumberFormat="1" applyFont="1" applyFill="1" applyBorder="1" applyAlignment="1">
      <alignment horizontal="center" vertical="center"/>
    </xf>
    <xf numFmtId="49" fontId="92" fillId="0" borderId="16" xfId="234" applyNumberFormat="1" applyFont="1" applyFill="1" applyBorder="1" applyAlignment="1">
      <alignment horizontal="center" vertical="center"/>
    </xf>
    <xf numFmtId="49" fontId="92" fillId="0" borderId="28" xfId="234" applyNumberFormat="1" applyFont="1" applyFill="1" applyBorder="1" applyAlignment="1">
      <alignment horizontal="center" vertical="center"/>
    </xf>
    <xf numFmtId="49" fontId="92" fillId="0" borderId="29" xfId="234" applyNumberFormat="1" applyFont="1" applyFill="1" applyBorder="1" applyAlignment="1">
      <alignment horizontal="center" vertical="center" wrapText="1"/>
    </xf>
    <xf numFmtId="49" fontId="92" fillId="0" borderId="15" xfId="234" applyNumberFormat="1" applyFont="1" applyFill="1" applyBorder="1" applyAlignment="1">
      <alignment horizontal="center" vertical="center"/>
    </xf>
    <xf numFmtId="49" fontId="92" fillId="0" borderId="35" xfId="234" applyNumberFormat="1" applyFont="1" applyFill="1" applyBorder="1" applyAlignment="1">
      <alignment horizontal="center" vertical="center"/>
    </xf>
    <xf numFmtId="49" fontId="92" fillId="0" borderId="33" xfId="234" applyNumberFormat="1" applyFont="1" applyFill="1" applyBorder="1" applyAlignment="1">
      <alignment horizontal="center" vertical="center" wrapText="1"/>
    </xf>
    <xf numFmtId="49" fontId="92" fillId="0" borderId="34" xfId="234" applyNumberFormat="1" applyFont="1" applyFill="1" applyBorder="1" applyAlignment="1">
      <alignment horizontal="center" vertical="center" wrapText="1"/>
    </xf>
    <xf numFmtId="49" fontId="92" fillId="0" borderId="23" xfId="234" applyNumberFormat="1" applyFont="1" applyFill="1" applyBorder="1" applyAlignment="1">
      <alignment horizontal="center" vertical="center" wrapText="1"/>
    </xf>
    <xf numFmtId="49" fontId="92" fillId="0" borderId="31" xfId="234" applyNumberFormat="1" applyFont="1" applyFill="1" applyBorder="1" applyAlignment="1">
      <alignment horizontal="center" vertical="center" wrapText="1"/>
    </xf>
    <xf numFmtId="49" fontId="92" fillId="0" borderId="24" xfId="234" applyNumberFormat="1" applyFont="1" applyFill="1" applyBorder="1" applyAlignment="1">
      <alignment horizontal="center" vertical="center" wrapText="1"/>
    </xf>
    <xf numFmtId="49" fontId="92" fillId="0" borderId="27" xfId="234" applyNumberFormat="1" applyFont="1" applyFill="1" applyBorder="1" applyAlignment="1">
      <alignment horizontal="center" vertical="center" wrapText="1"/>
    </xf>
    <xf numFmtId="49" fontId="92" fillId="0" borderId="15" xfId="234" applyNumberFormat="1" applyFont="1" applyFill="1" applyBorder="1" applyAlignment="1">
      <alignment horizontal="center" vertical="center" wrapText="1"/>
    </xf>
    <xf numFmtId="49" fontId="92" fillId="0" borderId="35" xfId="234" applyNumberFormat="1" applyFont="1" applyFill="1" applyBorder="1" applyAlignment="1">
      <alignment horizontal="center" vertical="center" wrapText="1"/>
    </xf>
    <xf numFmtId="49" fontId="92" fillId="0" borderId="25" xfId="234" applyNumberFormat="1" applyFont="1" applyFill="1" applyBorder="1" applyAlignment="1">
      <alignment horizontal="center" vertical="center" wrapText="1"/>
    </xf>
    <xf numFmtId="49" fontId="92" fillId="0" borderId="0" xfId="234" applyNumberFormat="1" applyFont="1" applyFill="1" applyBorder="1" applyAlignment="1">
      <alignment horizontal="center" vertical="center" wrapText="1"/>
    </xf>
    <xf numFmtId="49" fontId="92" fillId="0" borderId="36" xfId="234" applyNumberFormat="1" applyFont="1" applyFill="1" applyBorder="1" applyAlignment="1">
      <alignment horizontal="center" vertical="center" wrapText="1"/>
    </xf>
    <xf numFmtId="49" fontId="92" fillId="0" borderId="30" xfId="234" applyNumberFormat="1" applyFont="1" applyFill="1" applyBorder="1" applyAlignment="1">
      <alignment horizontal="center" vertical="center" wrapText="1"/>
    </xf>
    <xf numFmtId="49" fontId="92" fillId="0" borderId="7" xfId="234" applyNumberFormat="1" applyFont="1" applyFill="1" applyBorder="1" applyAlignment="1">
      <alignment horizontal="center" vertical="center" wrapText="1"/>
    </xf>
    <xf numFmtId="0" fontId="36" fillId="0" borderId="0" xfId="235" applyFont="1" applyFill="1" applyAlignment="1">
      <alignment horizontal="left" vertical="center"/>
      <protection/>
    </xf>
    <xf numFmtId="0" fontId="93" fillId="0" borderId="29" xfId="227" applyFont="1" applyFill="1" applyBorder="1" applyAlignment="1">
      <alignment horizontal="center" vertical="center"/>
      <protection/>
    </xf>
    <xf numFmtId="0" fontId="92" fillId="0" borderId="15" xfId="227" applyFont="1" applyFill="1" applyBorder="1" applyAlignment="1">
      <alignment horizontal="center" vertical="center"/>
      <protection/>
    </xf>
    <xf numFmtId="49" fontId="92" fillId="0" borderId="16" xfId="234" applyNumberFormat="1" applyFont="1" applyFill="1" applyBorder="1" applyAlignment="1">
      <alignment horizontal="center" vertical="center" wrapText="1"/>
    </xf>
    <xf numFmtId="49" fontId="92" fillId="0" borderId="28" xfId="234" applyNumberFormat="1" applyFont="1" applyFill="1" applyBorder="1" applyAlignment="1">
      <alignment horizontal="center" vertical="center" wrapText="1"/>
    </xf>
    <xf numFmtId="0" fontId="92" fillId="0" borderId="29" xfId="227" applyFont="1" applyFill="1" applyBorder="1" applyAlignment="1">
      <alignment horizontal="center" vertical="center" wrapText="1"/>
      <protection/>
    </xf>
    <xf numFmtId="0" fontId="92" fillId="0" borderId="15" xfId="227" applyFont="1" applyFill="1" applyBorder="1" applyAlignment="1">
      <alignment horizontal="center" vertical="center" wrapText="1"/>
      <protection/>
    </xf>
    <xf numFmtId="0" fontId="92" fillId="0" borderId="35" xfId="227" applyFont="1" applyFill="1" applyBorder="1" applyAlignment="1">
      <alignment horizontal="center" vertical="center" wrapText="1"/>
      <protection/>
    </xf>
    <xf numFmtId="0" fontId="92" fillId="0" borderId="21" xfId="227" applyFont="1" applyFill="1" applyBorder="1" applyAlignment="1">
      <alignment horizontal="center" vertical="center"/>
      <protection/>
    </xf>
    <xf numFmtId="0" fontId="92" fillId="0" borderId="29" xfId="227" applyFont="1" applyFill="1" applyBorder="1" applyAlignment="1">
      <alignment horizontal="center" vertical="center"/>
      <protection/>
    </xf>
    <xf numFmtId="0" fontId="92" fillId="0" borderId="28" xfId="227" applyFont="1" applyFill="1" applyBorder="1" applyAlignment="1">
      <alignment horizontal="center" vertical="center"/>
      <protection/>
    </xf>
    <xf numFmtId="0" fontId="92" fillId="0" borderId="35" xfId="227" applyFont="1" applyFill="1" applyBorder="1" applyAlignment="1">
      <alignment horizontal="center" vertical="center"/>
      <protection/>
    </xf>
  </cellXfs>
  <cellStyles count="225">
    <cellStyle name="Normal" xfId="0"/>
    <cellStyle name=" 1" xfId="15"/>
    <cellStyle name="&quot;" xfId="16"/>
    <cellStyle name="&quot;_Book1" xfId="17"/>
    <cellStyle name="&quot;_도로교통공단(110803)" xfId="18"/>
    <cellStyle name="&quot;_도로교통공단(110803)_9투자통상분야(1)" xfId="19"/>
    <cellStyle name="&quot;_도로교통공단(110803)_9투자통상분야(수정)" xfId="20"/>
    <cellStyle name="&quot;_도로교통공단-조형은" xfId="21"/>
    <cellStyle name="??&amp;O?&amp;H?_x0008__x000F__x0007_?_x0007__x0001__x0001_" xfId="22"/>
    <cellStyle name="??&amp;O?&amp;H?_x0008_??_x0007__x0001__x0001_" xfId="23"/>
    <cellStyle name="?W?_laroux" xfId="24"/>
    <cellStyle name="_05-허가민원과~이향숙~엑셀" xfId="25"/>
    <cellStyle name="_06-자치정보과(2008-12-31기준 작성)" xfId="26"/>
    <cellStyle name="_10. 주택,건설" xfId="27"/>
    <cellStyle name="_11. 교통,관광 및 정보통신" xfId="28"/>
    <cellStyle name="_13. 환경" xfId="29"/>
    <cellStyle name="_16. 공공행정 및 사법" xfId="30"/>
    <cellStyle name="_16-재난안전과~황의범~엑셀" xfId="31"/>
    <cellStyle name="_17. 공공행정및사법_1차" xfId="32"/>
    <cellStyle name="_17-청정농업과~이권행~엑셀" xfId="33"/>
    <cellStyle name="_18-해양수산과~우창규~엑셀" xfId="34"/>
    <cellStyle name="_2008년말기준 통계연보 자료-백주순" xfId="35"/>
    <cellStyle name="_3. 인구" xfId="36"/>
    <cellStyle name="_6. 농림수산업" xfId="37"/>
    <cellStyle name="_6. 농림수산업(01~20)" xfId="38"/>
    <cellStyle name="_6. 농림수산업(21~40)" xfId="39"/>
    <cellStyle name="_6. 농림수산업(41~57)" xfId="40"/>
    <cellStyle name="_6. 농림수산업(46~59)" xfId="41"/>
    <cellStyle name="_6. 농림수산업(51~58)" xfId="42"/>
    <cellStyle name="_6._농림수산업_1차" xfId="43"/>
    <cellStyle name="_9. 유통,금융,보험 및 기타 서비스" xfId="44"/>
    <cellStyle name="_Book1" xfId="45"/>
    <cellStyle name="_기획감사담당관실-2009.12.31 기준-김상록" xfId="46"/>
    <cellStyle name="_농협중앙회 보령시지부(2009-12-31기준_작성)-송성혁" xfId="47"/>
    <cellStyle name="_도로과" xfId="48"/>
    <cellStyle name="_렁니ㅏ렁ㄴ" xfId="49"/>
    <cellStyle name="_산림과~변한근~" xfId="50"/>
    <cellStyle name="_산림형질변경허가내역(보령시통계)" xfId="51"/>
    <cellStyle name="_인사계-2009.12.31기준 작성(조필행)" xfId="52"/>
    <cellStyle name="_자치정보과(2009-12-31기준 작성)" xfId="53"/>
    <cellStyle name="_재난안전과(2009-12-31기준 작성)-신동준" xfId="54"/>
    <cellStyle name="_청정농업과-,09.12.31기준 작성,10.5.17현재)-백도현" xfId="55"/>
    <cellStyle name="_청정농업과-,09.12.31기준 작성,10.5.17현재)-이권행" xfId="56"/>
    <cellStyle name="_총무과-조필행" xfId="57"/>
    <cellStyle name="_해양수산과-이종원" xfId="58"/>
    <cellStyle name="_허가민원과-외국인(2008-12-31기준 작성)" xfId="59"/>
    <cellStyle name="’E‰Y [0.00]_laroux" xfId="60"/>
    <cellStyle name="’E‰Y_laroux" xfId="61"/>
    <cellStyle name="¤@?e_TEST-1 " xfId="62"/>
    <cellStyle name="20% - Accent1" xfId="63"/>
    <cellStyle name="20% - Accent2" xfId="64"/>
    <cellStyle name="20% - Accent3" xfId="65"/>
    <cellStyle name="20% - Accent4" xfId="66"/>
    <cellStyle name="20% - Accent5" xfId="67"/>
    <cellStyle name="20% - Accent6" xfId="68"/>
    <cellStyle name="20% - 강조색1" xfId="69"/>
    <cellStyle name="20% - 강조색2" xfId="70"/>
    <cellStyle name="20% - 강조색3" xfId="71"/>
    <cellStyle name="20% - 강조색4" xfId="72"/>
    <cellStyle name="20% - 강조색5" xfId="73"/>
    <cellStyle name="20% - 강조색6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- 강조색1" xfId="81"/>
    <cellStyle name="40% - 강조색2" xfId="82"/>
    <cellStyle name="40% - 강조색3" xfId="83"/>
    <cellStyle name="40% - 강조색4" xfId="84"/>
    <cellStyle name="40% - 강조색5" xfId="85"/>
    <cellStyle name="40% - 강조색6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강조색1" xfId="93"/>
    <cellStyle name="60% - 강조색2" xfId="94"/>
    <cellStyle name="60% - 강조색3" xfId="95"/>
    <cellStyle name="60% - 강조색4" xfId="96"/>
    <cellStyle name="60% - 강조색5" xfId="97"/>
    <cellStyle name="60% - 강조색6" xfId="98"/>
    <cellStyle name="A¨­￠￢￠O [0]_INQUIRY ￠?￥i¨u¡AAⓒ￢Aⓒª " xfId="99"/>
    <cellStyle name="A¨­￠￢￠O_INQUIRY ￠?￥i¨u¡AAⓒ￢Aⓒª " xfId="100"/>
    <cellStyle name="Accent1" xfId="101"/>
    <cellStyle name="Accent2" xfId="102"/>
    <cellStyle name="Accent3" xfId="103"/>
    <cellStyle name="Accent4" xfId="104"/>
    <cellStyle name="Accent5" xfId="105"/>
    <cellStyle name="Accent6" xfId="106"/>
    <cellStyle name="AeE­ [0]_A¾CO½A¼³ " xfId="107"/>
    <cellStyle name="AeE­_A¾CO½A¼³ " xfId="108"/>
    <cellStyle name="AeE¡ⓒ [0]_INQUIRY ￠?￥i¨u¡AAⓒ￢Aⓒª " xfId="109"/>
    <cellStyle name="AeE¡ⓒ_INQUIRY ￠?￥i¨u¡AAⓒ￢Aⓒª " xfId="110"/>
    <cellStyle name="ALIGNMENT" xfId="111"/>
    <cellStyle name="AÞ¸¶ [0]_A¾CO½A¼³ " xfId="112"/>
    <cellStyle name="AÞ¸¶_A¾CO½A¼³ " xfId="113"/>
    <cellStyle name="Bad" xfId="114"/>
    <cellStyle name="C¡IA¨ª_¡ic¨u¡A¨￢I¨￢¡Æ AN¡Æe " xfId="115"/>
    <cellStyle name="C￥AØ_¿μ¾÷CoE² " xfId="116"/>
    <cellStyle name="Calculation" xfId="117"/>
    <cellStyle name="Check Cell" xfId="118"/>
    <cellStyle name="Comma [0]_ SG&amp;A Bridge " xfId="119"/>
    <cellStyle name="Comma_ SG&amp;A Bridge " xfId="120"/>
    <cellStyle name="Comma0" xfId="121"/>
    <cellStyle name="Curren?_x0012_퐀_x0017_?" xfId="122"/>
    <cellStyle name="Currency [0]_ SG&amp;A Bridge " xfId="123"/>
    <cellStyle name="Currency_ SG&amp;A Bridge " xfId="124"/>
    <cellStyle name="Currency0" xfId="125"/>
    <cellStyle name="Date" xfId="126"/>
    <cellStyle name="Explanatory Text" xfId="127"/>
    <cellStyle name="Fixed" xfId="128"/>
    <cellStyle name="Good" xfId="129"/>
    <cellStyle name="Grey" xfId="130"/>
    <cellStyle name="Header1" xfId="131"/>
    <cellStyle name="Header2" xfId="132"/>
    <cellStyle name="Heading 1" xfId="133"/>
    <cellStyle name="Heading 2" xfId="134"/>
    <cellStyle name="Heading 3" xfId="135"/>
    <cellStyle name="Heading 4" xfId="136"/>
    <cellStyle name="HEADING1" xfId="137"/>
    <cellStyle name="HEADING2" xfId="138"/>
    <cellStyle name="Hyperlink_NEGS" xfId="139"/>
    <cellStyle name="Input" xfId="140"/>
    <cellStyle name="Input [yellow]" xfId="141"/>
    <cellStyle name="Linked Cell" xfId="142"/>
    <cellStyle name="Neutral" xfId="143"/>
    <cellStyle name="Normal - Style1" xfId="144"/>
    <cellStyle name="Normal_ SG&amp;A Bridge " xfId="145"/>
    <cellStyle name="Note" xfId="146"/>
    <cellStyle name="Œ…?æ맖?e [0.00]_laroux" xfId="147"/>
    <cellStyle name="Œ…?æ맖?e_laroux" xfId="148"/>
    <cellStyle name="Output" xfId="149"/>
    <cellStyle name="Percent [2]" xfId="150"/>
    <cellStyle name="subhead" xfId="151"/>
    <cellStyle name="Title" xfId="152"/>
    <cellStyle name="Total" xfId="153"/>
    <cellStyle name="Warning Text" xfId="154"/>
    <cellStyle name="강조색1" xfId="155"/>
    <cellStyle name="강조색2" xfId="156"/>
    <cellStyle name="강조색3" xfId="157"/>
    <cellStyle name="강조색4" xfId="158"/>
    <cellStyle name="강조색5" xfId="159"/>
    <cellStyle name="강조색6" xfId="160"/>
    <cellStyle name="경고문" xfId="161"/>
    <cellStyle name="계산" xfId="162"/>
    <cellStyle name="과정별배정" xfId="163"/>
    <cellStyle name="咬訌裝?INCOM1" xfId="164"/>
    <cellStyle name="咬訌裝?INCOM10" xfId="165"/>
    <cellStyle name="咬訌裝?INCOM2" xfId="166"/>
    <cellStyle name="咬訌裝?INCOM3" xfId="167"/>
    <cellStyle name="咬訌裝?INCOM4" xfId="168"/>
    <cellStyle name="咬訌裝?INCOM5" xfId="169"/>
    <cellStyle name="咬訌裝?INCOM6" xfId="170"/>
    <cellStyle name="咬訌裝?INCOM7" xfId="171"/>
    <cellStyle name="咬訌裝?INCOM8" xfId="172"/>
    <cellStyle name="咬訌裝?INCOM9" xfId="173"/>
    <cellStyle name="咬訌裝?PRIB11" xfId="174"/>
    <cellStyle name="나쁨" xfId="175"/>
    <cellStyle name="뒤에 오는 하이퍼링크_국세조사집계표입력(원본)" xfId="176"/>
    <cellStyle name="똿뗦먛귟 [0.00]_PRODUCT DETAIL Q1" xfId="177"/>
    <cellStyle name="똿뗦먛귟_PRODUCT DETAIL Q1" xfId="178"/>
    <cellStyle name="메모" xfId="179"/>
    <cellStyle name="믅됞 [0.00]_PRODUCT DETAIL Q1" xfId="180"/>
    <cellStyle name="믅됞_PRODUCT DETAIL Q1" xfId="181"/>
    <cellStyle name="Percent" xfId="182"/>
    <cellStyle name="보통" xfId="183"/>
    <cellStyle name="뷭?_BOOKSHIP" xfId="184"/>
    <cellStyle name="설명 텍스트" xfId="185"/>
    <cellStyle name="셀 확인" xfId="186"/>
    <cellStyle name="Comma" xfId="187"/>
    <cellStyle name="Comma [0]" xfId="188"/>
    <cellStyle name="쉼표 [0] 2" xfId="189"/>
    <cellStyle name="쉼표 [0] 2 2" xfId="190"/>
    <cellStyle name="쉼표 [0] 3" xfId="191"/>
    <cellStyle name="쉼표 [0] 3 2" xfId="192"/>
    <cellStyle name="쉼표 [0] 4" xfId="193"/>
    <cellStyle name="쉼표 [0]_20041221경지정리" xfId="194"/>
    <cellStyle name="쉼표 [0]_농산" xfId="195"/>
    <cellStyle name="쉼표 [0]_농협충남지역본부)" xfId="196"/>
    <cellStyle name="스타일 1" xfId="197"/>
    <cellStyle name="연결된 셀" xfId="198"/>
    <cellStyle name="Followed Hyperlink" xfId="199"/>
    <cellStyle name="요약" xfId="200"/>
    <cellStyle name="입력" xfId="201"/>
    <cellStyle name="제목" xfId="202"/>
    <cellStyle name="제목 1" xfId="203"/>
    <cellStyle name="제목 2" xfId="204"/>
    <cellStyle name="제목 3" xfId="205"/>
    <cellStyle name="제목 4" xfId="206"/>
    <cellStyle name="좋음" xfId="207"/>
    <cellStyle name="지정되지 않음" xfId="208"/>
    <cellStyle name="출력" xfId="209"/>
    <cellStyle name="콤마 [0]_ 견적기준 FLOW " xfId="210"/>
    <cellStyle name="콤마 [0]_21.농업용기구및기계보유 " xfId="211"/>
    <cellStyle name="콤마_ 견적기준 FLOW " xfId="212"/>
    <cellStyle name="Currency" xfId="213"/>
    <cellStyle name="Currency [0]" xfId="214"/>
    <cellStyle name="통화 [0] 2" xfId="215"/>
    <cellStyle name="표준 14" xfId="216"/>
    <cellStyle name="표준 2" xfId="217"/>
    <cellStyle name="표준 2 2" xfId="218"/>
    <cellStyle name="표준 3" xfId="219"/>
    <cellStyle name="표준 4" xfId="220"/>
    <cellStyle name="표준 4 2" xfId="221"/>
    <cellStyle name="표준 5" xfId="222"/>
    <cellStyle name="표준 6" xfId="223"/>
    <cellStyle name="표준_0618농업기구기계" xfId="224"/>
    <cellStyle name="표준_0619비료공급" xfId="225"/>
    <cellStyle name="표준_061농업" xfId="226"/>
    <cellStyle name="표준_0620가축사육가구및마리" xfId="227"/>
    <cellStyle name="표준_06농림수산업" xfId="228"/>
    <cellStyle name="표준_090유통금융" xfId="229"/>
    <cellStyle name="표준_6. 농림수산업(01~20)" xfId="230"/>
    <cellStyle name="표준_6.농업 및 수산업(농림과)" xfId="231"/>
    <cellStyle name="표준_6.농업 및 수산업(통계청)" xfId="232"/>
    <cellStyle name="표준_기반조성" xfId="233"/>
    <cellStyle name="표준_농산" xfId="234"/>
    <cellStyle name="표준_농업용기구및기계보유 " xfId="235"/>
    <cellStyle name="표준_농협" xfId="236"/>
    <cellStyle name="표준_통계표변경양식" xfId="237"/>
    <cellStyle name="Hyperlink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externalLink" Target="externalLinks/externalLink16.xml" /><Relationship Id="rId38" Type="http://schemas.openxmlformats.org/officeDocument/2006/relationships/externalLink" Target="externalLinks/externalLink17.xml" /><Relationship Id="rId39" Type="http://schemas.openxmlformats.org/officeDocument/2006/relationships/externalLink" Target="externalLinks/externalLink18.xml" /><Relationship Id="rId40" Type="http://schemas.openxmlformats.org/officeDocument/2006/relationships/externalLink" Target="externalLinks/externalLink19.xml" /><Relationship Id="rId41" Type="http://schemas.openxmlformats.org/officeDocument/2006/relationships/externalLink" Target="externalLinks/externalLink20.xml" /><Relationship Id="rId42" Type="http://schemas.openxmlformats.org/officeDocument/2006/relationships/externalLink" Target="externalLinks/externalLink21.xml" /><Relationship Id="rId43" Type="http://schemas.openxmlformats.org/officeDocument/2006/relationships/externalLink" Target="externalLinks/externalLink22.xml" /><Relationship Id="rId44" Type="http://schemas.openxmlformats.org/officeDocument/2006/relationships/externalLink" Target="externalLinks/externalLink23.xml" /><Relationship Id="rId45" Type="http://schemas.openxmlformats.org/officeDocument/2006/relationships/externalLink" Target="externalLinks/externalLink24.xml" /><Relationship Id="rId46" Type="http://schemas.openxmlformats.org/officeDocument/2006/relationships/externalLink" Target="externalLinks/externalLink25.xml" /><Relationship Id="rId47" Type="http://schemas.openxmlformats.org/officeDocument/2006/relationships/externalLink" Target="externalLinks/externalLink26.xml" /><Relationship Id="rId48" Type="http://schemas.openxmlformats.org/officeDocument/2006/relationships/externalLink" Target="externalLinks/externalLink27.xml" /><Relationship Id="rId49" Type="http://schemas.openxmlformats.org/officeDocument/2006/relationships/externalLink" Target="externalLinks/externalLink28.xml" /><Relationship Id="rId50" Type="http://schemas.openxmlformats.org/officeDocument/2006/relationships/externalLink" Target="externalLinks/externalLink29.xml" /><Relationship Id="rId51" Type="http://schemas.openxmlformats.org/officeDocument/2006/relationships/externalLink" Target="externalLinks/externalLink30.xml" /><Relationship Id="rId52" Type="http://schemas.openxmlformats.org/officeDocument/2006/relationships/externalLink" Target="externalLinks/externalLink31.xml" /><Relationship Id="rId53" Type="http://schemas.openxmlformats.org/officeDocument/2006/relationships/externalLink" Target="externalLinks/externalLink32.xml" /><Relationship Id="rId54" Type="http://schemas.openxmlformats.org/officeDocument/2006/relationships/externalLink" Target="externalLinks/externalLink33.xml" /><Relationship Id="rId55" Type="http://schemas.openxmlformats.org/officeDocument/2006/relationships/externalLink" Target="externalLinks/externalLink34.xml" /><Relationship Id="rId56" Type="http://schemas.openxmlformats.org/officeDocument/2006/relationships/externalLink" Target="externalLinks/externalLink35.xml" /><Relationship Id="rId57" Type="http://schemas.openxmlformats.org/officeDocument/2006/relationships/externalLink" Target="externalLinks/externalLink36.xml" /><Relationship Id="rId58" Type="http://schemas.openxmlformats.org/officeDocument/2006/relationships/externalLink" Target="externalLinks/externalLink37.xml" /><Relationship Id="rId59" Type="http://schemas.openxmlformats.org/officeDocument/2006/relationships/externalLink" Target="externalLinks/externalLink38.xml" /><Relationship Id="rId60" Type="http://schemas.openxmlformats.org/officeDocument/2006/relationships/externalLink" Target="externalLinks/externalLink39.xml" /><Relationship Id="rId61" Type="http://schemas.openxmlformats.org/officeDocument/2006/relationships/externalLink" Target="externalLinks/externalLink40.xml" /><Relationship Id="rId62" Type="http://schemas.openxmlformats.org/officeDocument/2006/relationships/externalLink" Target="externalLinks/externalLink41.xml" /><Relationship Id="rId63" Type="http://schemas.openxmlformats.org/officeDocument/2006/relationships/externalLink" Target="externalLinks/externalLink42.xml" /><Relationship Id="rId64" Type="http://schemas.openxmlformats.org/officeDocument/2006/relationships/externalLink" Target="externalLinks/externalLink43.xml" /><Relationship Id="rId65" Type="http://schemas.openxmlformats.org/officeDocument/2006/relationships/externalLink" Target="externalLinks/externalLink44.xml" /><Relationship Id="rId6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3.%20&#51064;&#4439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50976;&#44508;&#49345;\&#53685;&#44228;&#50672;&#48372;\&#48149;&#51333;&#49689;%202007%20&#53685;&#44228;&#50672;&#48372;%20&#51089;&#49457;&#51473;\02-&#48537;&#51060;&#44592;%20&#52572;&#51333;&#49892;&#44284;&#50640;&#49436;%20&#46308;&#50612;&#50728;&#44163;%20&#44057;&#45796;%20&#48537;&#51068;&#44275;%20-&#48149;&#51333;&#49689;&#51089;&#50629;&#51473;2007.12.31&#44592;&#51456;%20&#48537;&#51060;&#44592;\12.%20&#48372;&#44148;%20&#48143;%20&#49324;&#54924;&#48372;&#5110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Documents%20and%20Settings\Dendrobium\&#48148;&#53461;%20&#54868;&#47732;\Documents%20and%20Settings\user\My%20Documents\&#45348;&#51060;&#53944;&#50728;%20&#48155;&#51008;%20&#54028;&#51068;\6.&#45453;&#47548;&#49688;&#49328;&#5062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###2009.12.31&#44592;&#51456;%20&#53685;&#44228;&#50672;&#48372;%20&#47564;&#46308;&#44592;###&#52572;&#51333;\10.%20&#51452;&#53469;,&#44148;&#4944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/2006&#45380;&#46020;/&#51008;&#54665;&#48372;&#44256;&#49436;/&#48708;&#51008;&#54665;/&#49549;&#48372;(2&#50900;)/&#48708;&#51008;&#54665;(0602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\&#49892;&#44284;&#47196;%20&#48512;&#53552;%20&#52712;&#54633;&#51473;\03-&#52509;&#47924;&#44284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324;&#48376;%20-%20&#49892;&#44284;&#50640;&#49436;%20&#49352;&#47196;%20&#48155;&#51012;&#44163;\&#54728;&#44032;&#48124;&#50896;&#44284;%20&#52628;&#44032;&#51088;&#47308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892;&#44284;%20&#44592;&#44288;%20&#45208;&#45572;&#44592;\&#51088;&#52824;&#51221;&#48372;&#4428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51088;&#52824;&#51221;&#48372;&#4428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3.%20&#51064;&#4439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2009%20&#49436;&#49885;%20&#48373;&#49324;\3.%20&#51064;&#443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2009%20&#49436;&#49885;%20&#48373;&#49324;\3.%20&#51064;&#44396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9352;%20&#54260;&#45908;\&#51088;&#52824;&#51221;&#48372;&#4428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9352;%20&#54260;&#45908;\2008(3)\&#52572;&#51333;\114.%20&#44400;&#48376;&#52397;%20&#44397;&#44032;%20&#48143;%20&#51648;&#48169;&#44277;&#47924;&#50896;%20&#51221;&#50896;&#54364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###2009.12.31&#44592;&#51456;%20&#53685;&#44228;&#50672;&#48372;%20&#47564;&#46308;&#44592;###&#52572;&#51333;\10.%20&#51452;&#53469;,&#44148;&#49444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9324;&#48376;%20-%20&#49892;&#44284;&#50640;&#49436;%20&#49352;&#47196;%20&#48155;&#51012;&#44163;\&#54728;&#44032;&#48124;&#50896;&#44284;%20&#52628;&#44032;&#51088;&#47308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352;%20&#54260;&#45908;\###2008.12.31&#44592;&#51456;%20&#53685;&#44228;&#50672;&#48372;%20&#47564;&#46308;&#44592;###\6.%20&#45453;&#47548;&#49688;&#49328;&#5062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352;%20&#54260;&#45908;\3.%20&#51064;&#44396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5453;&#47548;&#49688;&#49328;&#50629;%20&#46384;&#47196;\3.%20&#51064;&#4439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5453;&#47548;&#49688;&#49328;&#50629;%20&#46384;&#47196;\2009%20&#49436;&#49885;%20&#48373;&#49324;\3.%20&#51064;&#44396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5453;&#47548;&#49688;&#49328;&#50629;%20&#46384;&#47196;\&#49352;%20&#54260;&#45908;\&#51088;&#52824;&#51221;&#48372;&#44284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5453;&#47548;&#49688;&#49328;&#50629;%20&#46384;&#47196;\&#49352;%20&#54260;&#45908;\2008(3)\&#52572;&#51333;\114.%20&#44400;&#48376;&#52397;%20&#44397;&#44032;%20&#48143;%20&#51648;&#48169;&#44277;&#47924;&#50896;%20&#51221;&#50896;&#5436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17B1440\&#51088;&#52824;&#51221;&#48372;&#44284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&#45453;&#54801;\Local%20Settings\Temporary%20Internet%20Files\Content.IE5\DMHF72O4\2009%20&#49436;&#49885;%20&#48373;&#49324;\3.%20&#51064;&#44396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&#45453;&#54801;\Local%20Settings\Temporary%20Internet%20Files\Content.IE5\DMHF72O4\&#49352;%20&#54260;&#45908;\&#51088;&#52824;&#51221;&#48372;&#442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&#45453;&#54801;\Local%20Settings\Temporary%20Internet%20Files\Content.IE5\DMHF72O4\&#49352;%20&#54260;&#45908;\2008(3)\&#52572;&#51333;\114.%20&#44400;&#48376;&#52397;%20&#44397;&#44032;%20&#48143;%20&#51648;&#48169;&#44277;&#47924;&#50896;%20&#51221;&#50896;&#54364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&#45453;&#54801;\Local%20Settings\Temporary%20Internet%20Files\Content.IE5\3V4OWY8Y\&#51088;&#52824;&#51221;&#48372;&#44284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&#45453;&#54801;\Local%20Settings\Temporary%20Internet%20Files\Content.IE5\DMHF72O4\&#49352;%20&#54260;&#45908;\&#50734;&#44592;&#44592;&#50756;&#47308;\3.%20&#51064;&#44396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&#45453;&#54801;\Local%20Settings\Temporary%20Internet%20Files\Content.IE5\DMHF72O4\###2009.12.31&#44592;&#51456;%20&#53685;&#44228;&#50672;&#48372;%20&#47564;&#46308;&#44592;###&#52572;&#51333;\10.%20&#51452;&#53469;,&#44148;&#49444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&#45453;&#54801;\Local%20Settings\Temporary%20Internet%20Files\Content.IE5\DMHF72O4\&#49324;&#48376;%20-%20&#49892;&#44284;&#50640;&#49436;%20&#49352;&#47196;%20&#48155;&#51012;&#44163;\&#54728;&#44032;&#48124;&#50896;&#44284;%20&#52628;&#44032;&#51088;&#47308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2008%20&#51228;48&#54924;%20&#53685;&#44228;&#50672;&#48372;%20&#51089;&#50629;\&#49436;&#49885;\&#50808;&#48512;\&#44397;&#47549;&#45453;&#49328;&#47932;&#54408;&#51656;&#44288;&#47532;&#50896;%20&#52649;&#45224;&#51648;&#50896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\&#53685;&#44228;&#50672;&#48372;\2012&#53685;&#44228;&#50672;&#48372;\&#46020;&#52397;(&#49884;&#44400;)\6-01.%20&#45453;&#47548;&#49688;&#49328;&#50629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9892;&#44284;&#50640;%20&#50836;&#52397;&#54624;%201&#52264;&#49688;&#51221;&#51088;&#47308;\&#52509;&#47924;&#44284;\&#48372;&#47161;&#49884;%20&#53685;&#44228;&#51088;&#4730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352;%20&#54260;&#45908;\&#51088;&#52824;&#51221;&#48372;&#44284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06&#45380;%20&#44592;&#52488;,%20&#44592;&#48376;&#45824;&#51109;-&#51333;&#54633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&#49324;&#48376;%20-%2006&#45380;%20&#44592;&#52488;,%20&#44592;&#48376;&#45824;&#51109;-&#51333;&#54633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&#44160;&#49324;22\My%20Documents\02&#50696;&#48169;&#53685;&#44228;\2004&#53685;&#44228;\&#53685;&#44228;04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44400;&#48124;&#48169;&#50948;\2006%20&#48124;&#48169;&#50948;&#54200;&#49457;%20&#48372;&#44256;&#49436;&#49885;(&#49884;&#44400;&#49884;&#45804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wnload/stat/2020/10.%20&#51452;&#53469;,&#44148;&#4944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352;%20&#54260;&#45908;\2008(3)\&#52572;&#51333;\114.%20&#44400;&#48376;&#52397;%20&#44397;&#44032;%20&#48143;%20&#51648;&#48169;&#44277;&#47924;&#50896;%20&#51221;&#50896;&#543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  <sheetName val="총액조회신탁"/>
      <sheetName val="0110원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2.건축허가"/>
      <sheetName val="2-1.건축허가(용도별)"/>
      <sheetName val="3.아파트건립"/>
      <sheetName val="11. 토지거래 허가"/>
      <sheetName val="4.토지거래현황"/>
      <sheetName val="5.용도지구"/>
      <sheetName val="6.용도지역"/>
      <sheetName val="7.개발제한구역"/>
      <sheetName val="8.공원"/>
      <sheetName val="9.하천"/>
      <sheetName val="10.하천부지점용"/>
      <sheetName val="11.도로"/>
      <sheetName val="11-1.도로(폭원별)"/>
      <sheetName val="12.도로시설물"/>
      <sheetName val="13.교량"/>
      <sheetName val="14.건설장비"/>
      <sheetName val="무허가 건축물"/>
      <sheetName val="기존 무허가건물 정리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"/>
      <sheetName val="8. 혼인상태별 인구(15세이상 인구)"/>
      <sheetName val="9. 교육정도별 인구(6세이상인구)"/>
      <sheetName val="10. 주택의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5.외국인과의혼인"/>
      <sheetName val="1.산업대분류별사업체총괄"/>
      <sheetName val="2.종사자규모별사업체수및종사자수"/>
      <sheetName val="3.산업별읍면동별사업체수및종사자수"/>
      <sheetName val="1.농가및농가인구"/>
      <sheetName val="2.연령별 농가인구"/>
      <sheetName val="3.경지규모별농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3.13. 상주(야간).주간인구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  <sheetName val="7.인구동태"/>
      <sheetName val="10. 주택의점유형태별 가구(일반가구)"/>
      <sheetName val="15.외국인과의혼인"/>
      <sheetName val="1.산업대분류별사업체총괄"/>
      <sheetName val="2.종사자규모별사업체수및종사자수"/>
      <sheetName val="3.산업별읍면동별사업체수및종사자수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5-1.읍면동별인구이동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  <sheetName val="#REF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2.건축허가"/>
      <sheetName val="2-1.건축허가(용도별)"/>
      <sheetName val="3.아파트건립"/>
      <sheetName val="11. 토지거래 허가"/>
      <sheetName val="4.토지거래현황"/>
      <sheetName val="5.용도지구"/>
      <sheetName val="6.용도지역"/>
      <sheetName val="7.개발제한구역"/>
      <sheetName val="8.공원"/>
      <sheetName val="9.하천"/>
      <sheetName val="10.하천부지점용"/>
      <sheetName val="11.도로"/>
      <sheetName val="11-1.도로(폭원별)"/>
      <sheetName val="12.도로시설물"/>
      <sheetName val="13.교량"/>
      <sheetName val="14.건설장비"/>
      <sheetName val="무허가 건축물"/>
      <sheetName val="기존 무허가건물 정리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 농가인구"/>
      <sheetName val="3.경지규모별농가"/>
      <sheetName val="4.경지면적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5-1.읍면동별인구이동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2.건축허가"/>
      <sheetName val="2-1.건축허가(용도별)"/>
      <sheetName val="3.아파트건립"/>
      <sheetName val="11. 토지거래 허가"/>
      <sheetName val="4.토지거래현황"/>
      <sheetName val="5.용도지구"/>
      <sheetName val="6.용도지역"/>
      <sheetName val="7.개발제한구역"/>
      <sheetName val="8.공원"/>
      <sheetName val="9.하천"/>
      <sheetName val="10.하천부지점용"/>
      <sheetName val="11.도로"/>
      <sheetName val="11-1.도로(폭원별)"/>
      <sheetName val="12.도로시설물"/>
      <sheetName val="13.교량"/>
      <sheetName val="14.건설장비"/>
      <sheetName val="무허가 건축물"/>
      <sheetName val="기존 무허가건물 정리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4.경지면적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1.농가 및 농가인구"/>
      <sheetName val="2.연령별 농가인구"/>
      <sheetName val="3.경지규모별 농가"/>
      <sheetName val="4.경지면적, 5.농업진흥지역지정"/>
      <sheetName val="6.수리답및경지정리현황, 7.수리시설및방조제현황"/>
      <sheetName val="11.인삼재배 및 생산"/>
      <sheetName val="13.공공비축미곡 매입실적"/>
      <sheetName val="14.보리매입실적"/>
      <sheetName val="15.정부관리양곡 보관창고"/>
      <sheetName val="16.정부관리양곡 가공공장"/>
      <sheetName val="17.농업용 기계보유"/>
      <sheetName val="18.농업용 관정 양수장비 현황"/>
      <sheetName val="20.가축사육"/>
      <sheetName val="21.가축전염병 발생"/>
      <sheetName val="22.가축전염병 예방주사 실적"/>
      <sheetName val="23.수의사 현황"/>
      <sheetName val="24.도축검사"/>
      <sheetName val="25.배합사료 생산"/>
      <sheetName val="26.축산물 위생 관계업소"/>
      <sheetName val="27.소유별 임야면적"/>
      <sheetName val="XL4Poppy"/>
      <sheetName val="#REF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1.공무원총괄"/>
      <sheetName val="2.본청및사업소공무원정원"/>
      <sheetName val="3.읍면동공무원(정원)"/>
      <sheetName val="5.퇴직사유별 공무원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  <sheetName val="#REF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"/>
      <sheetName val="사찰암자"/>
      <sheetName val="학원현황"/>
      <sheetName val="민박현황"/>
      <sheetName val="문화재"/>
      <sheetName val="출장소별"/>
      <sheetName val="배달물수"/>
      <sheetName val="접수대배달"/>
      <sheetName val="청별접수"/>
      <sheetName val="종별접수"/>
      <sheetName val="항목별세입"/>
      <sheetName val="국제특급"/>
      <sheetName val="별후납"/>
    </sheetNames>
    <sheetDataSet>
      <sheetData sheetId="2">
        <row r="56">
          <cell r="A56" t="str">
            <v>01휴게</v>
          </cell>
        </row>
        <row r="57">
          <cell r="A57" t="str">
            <v>02일반</v>
          </cell>
        </row>
        <row r="58">
          <cell r="A58" t="str">
            <v>03단란</v>
          </cell>
        </row>
        <row r="59">
          <cell r="A59" t="str">
            <v>04유흥</v>
          </cell>
        </row>
        <row r="60">
          <cell r="A60" t="str">
            <v>05비디</v>
          </cell>
        </row>
        <row r="61">
          <cell r="A61" t="str">
            <v>06게임</v>
          </cell>
        </row>
        <row r="62">
          <cell r="A62" t="str">
            <v>07노래</v>
          </cell>
        </row>
        <row r="63">
          <cell r="A63" t="str">
            <v>08복합</v>
          </cell>
        </row>
        <row r="64">
          <cell r="A64" t="str">
            <v>09학원</v>
          </cell>
        </row>
        <row r="65">
          <cell r="A65" t="str">
            <v>10목욕</v>
          </cell>
        </row>
        <row r="66">
          <cell r="A66" t="str">
            <v>11영화</v>
          </cell>
        </row>
        <row r="67">
          <cell r="A67" t="str">
            <v>12찜질</v>
          </cell>
        </row>
        <row r="68">
          <cell r="A68" t="str">
            <v>13산후</v>
          </cell>
        </row>
        <row r="69">
          <cell r="A69" t="str">
            <v>14고시</v>
          </cell>
        </row>
        <row r="70">
          <cell r="A70" t="str">
            <v>15전화</v>
          </cell>
        </row>
        <row r="71">
          <cell r="A71" t="str">
            <v>16멀티</v>
          </cell>
        </row>
        <row r="72">
          <cell r="A72" t="str">
            <v>17수면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종합"/>
      <sheetName val="특정장소"/>
      <sheetName val="다중업소"/>
      <sheetName val="2급대상"/>
      <sheetName val="공공기관"/>
      <sheetName val="방염대상"/>
      <sheetName val="방염"/>
    </sheetNames>
    <sheetDataSet>
      <sheetData sheetId="2">
        <row r="2">
          <cell r="B2" t="str">
            <v>01근린</v>
          </cell>
          <cell r="C2" t="str">
            <v>02위락</v>
          </cell>
          <cell r="D2" t="str">
            <v>03문화</v>
          </cell>
          <cell r="E2" t="str">
            <v>04판매</v>
          </cell>
          <cell r="F2" t="str">
            <v>05숙박</v>
          </cell>
          <cell r="G2" t="str">
            <v>06노유</v>
          </cell>
          <cell r="H2" t="str">
            <v>07의료</v>
          </cell>
          <cell r="I2" t="str">
            <v>08공동</v>
          </cell>
          <cell r="J2" t="str">
            <v>09업무</v>
          </cell>
          <cell r="K2" t="str">
            <v>10통신</v>
          </cell>
          <cell r="L2" t="str">
            <v>11교육</v>
          </cell>
          <cell r="M2" t="str">
            <v>12공장</v>
          </cell>
          <cell r="N2" t="str">
            <v>13창고</v>
          </cell>
          <cell r="O2" t="str">
            <v>14운수</v>
          </cell>
          <cell r="P2" t="str">
            <v>15관광</v>
          </cell>
          <cell r="Q2" t="str">
            <v>16동식</v>
          </cell>
          <cell r="R2" t="str">
            <v>17위생</v>
          </cell>
          <cell r="S2" t="str">
            <v>18교정</v>
          </cell>
          <cell r="T2" t="str">
            <v>19위험</v>
          </cell>
          <cell r="U2" t="str">
            <v>20지가</v>
          </cell>
          <cell r="V2" t="str">
            <v>21지구</v>
          </cell>
          <cell r="W2" t="str">
            <v>22문화</v>
          </cell>
          <cell r="X2" t="str">
            <v>23복합</v>
          </cell>
        </row>
        <row r="3">
          <cell r="A3" t="str">
            <v>01근린</v>
          </cell>
        </row>
        <row r="4">
          <cell r="A4" t="str">
            <v>02위락</v>
          </cell>
        </row>
        <row r="5">
          <cell r="A5" t="str">
            <v>03문화</v>
          </cell>
        </row>
        <row r="6">
          <cell r="A6" t="str">
            <v>04판매</v>
          </cell>
        </row>
        <row r="7">
          <cell r="A7" t="str">
            <v>05숙박</v>
          </cell>
        </row>
        <row r="8">
          <cell r="A8" t="str">
            <v>06노유</v>
          </cell>
        </row>
        <row r="9">
          <cell r="A9" t="str">
            <v>07의료</v>
          </cell>
        </row>
        <row r="10">
          <cell r="A10" t="str">
            <v>08공동</v>
          </cell>
        </row>
        <row r="11">
          <cell r="A11" t="str">
            <v>09업무</v>
          </cell>
        </row>
        <row r="12">
          <cell r="A12" t="str">
            <v>10통신</v>
          </cell>
        </row>
        <row r="13">
          <cell r="A13" t="str">
            <v>11교육</v>
          </cell>
        </row>
        <row r="14">
          <cell r="A14" t="str">
            <v>12공장</v>
          </cell>
        </row>
        <row r="15">
          <cell r="A15" t="str">
            <v>13창고</v>
          </cell>
        </row>
        <row r="16">
          <cell r="A16" t="str">
            <v>14운수</v>
          </cell>
        </row>
        <row r="17">
          <cell r="A17" t="str">
            <v>15관광</v>
          </cell>
        </row>
        <row r="18">
          <cell r="A18" t="str">
            <v>16동식</v>
          </cell>
        </row>
        <row r="19">
          <cell r="A19" t="str">
            <v>17위생</v>
          </cell>
        </row>
        <row r="20">
          <cell r="A20" t="str">
            <v>18교정</v>
          </cell>
        </row>
        <row r="21">
          <cell r="A21" t="str">
            <v>19위험</v>
          </cell>
        </row>
        <row r="22">
          <cell r="A22" t="str">
            <v>20지가</v>
          </cell>
        </row>
        <row r="23">
          <cell r="A23" t="str">
            <v>21지구</v>
          </cell>
        </row>
        <row r="24">
          <cell r="A24" t="str">
            <v>22문화</v>
          </cell>
        </row>
        <row r="25">
          <cell r="A25" t="str">
            <v>23복합</v>
          </cell>
        </row>
        <row r="27">
          <cell r="C27" t="str">
            <v>01-01호</v>
          </cell>
          <cell r="D27" t="str">
            <v>01-02호</v>
          </cell>
          <cell r="E27" t="str">
            <v>01-03호</v>
          </cell>
          <cell r="F27" t="str">
            <v>01-04호</v>
          </cell>
          <cell r="G27" t="str">
            <v>01-05호</v>
          </cell>
          <cell r="H27" t="str">
            <v>01-06호</v>
          </cell>
          <cell r="I27" t="str">
            <v>01-07호</v>
          </cell>
          <cell r="J27" t="str">
            <v>01-08호</v>
          </cell>
          <cell r="K27" t="str">
            <v>01-09호</v>
          </cell>
          <cell r="L27" t="str">
            <v>01-10호</v>
          </cell>
          <cell r="M27" t="str">
            <v>01-11호</v>
          </cell>
          <cell r="N27" t="str">
            <v>01-12호</v>
          </cell>
          <cell r="O27" t="str">
            <v>01-13호</v>
          </cell>
          <cell r="P27" t="str">
            <v>01-14호</v>
          </cell>
          <cell r="Q27" t="str">
            <v>01-15호</v>
          </cell>
          <cell r="R27" t="str">
            <v>02-01호</v>
          </cell>
          <cell r="S27" t="str">
            <v>02-02호</v>
          </cell>
          <cell r="T27" t="str">
            <v>02-03호</v>
          </cell>
          <cell r="U27" t="str">
            <v>02-04호</v>
          </cell>
          <cell r="V27" t="str">
            <v>02-05호</v>
          </cell>
          <cell r="W27" t="str">
            <v>03-01호</v>
          </cell>
          <cell r="X27" t="str">
            <v>03-02호</v>
          </cell>
          <cell r="Y27" t="str">
            <v>03-03호</v>
          </cell>
          <cell r="Z27" t="str">
            <v>03-04호</v>
          </cell>
          <cell r="AA27" t="str">
            <v>03-05호</v>
          </cell>
          <cell r="AB27" t="str">
            <v>03-06호</v>
          </cell>
          <cell r="AC27" t="str">
            <v>03-07호</v>
          </cell>
          <cell r="AD27" t="str">
            <v>04-01호</v>
          </cell>
          <cell r="AE27" t="str">
            <v>04-02호</v>
          </cell>
          <cell r="AF27" t="str">
            <v>04-03호</v>
          </cell>
          <cell r="AG27" t="str">
            <v>04-04호</v>
          </cell>
          <cell r="AH27" t="str">
            <v>04-05호</v>
          </cell>
          <cell r="AI27" t="str">
            <v>04-06호</v>
          </cell>
          <cell r="AJ27" t="str">
            <v>04-07호</v>
          </cell>
          <cell r="AK27" t="str">
            <v>05-01호</v>
          </cell>
          <cell r="AL27" t="str">
            <v>05-02호</v>
          </cell>
          <cell r="AM27" t="str">
            <v>06-01호</v>
          </cell>
          <cell r="AN27" t="str">
            <v>06-02호</v>
          </cell>
          <cell r="AO27" t="str">
            <v>06-03호</v>
          </cell>
          <cell r="AP27" t="str">
            <v>06-04호</v>
          </cell>
          <cell r="AQ27" t="str">
            <v>07-01호</v>
          </cell>
          <cell r="AR27" t="str">
            <v>07-02호</v>
          </cell>
          <cell r="AS27" t="str">
            <v>07-03호</v>
          </cell>
          <cell r="AT27" t="str">
            <v>08</v>
          </cell>
          <cell r="AU27" t="str">
            <v>09-01호</v>
          </cell>
          <cell r="AV27" t="str">
            <v>09-02호</v>
          </cell>
          <cell r="AW27" t="str">
            <v>09-03호</v>
          </cell>
          <cell r="AX27" t="str">
            <v>09-04호</v>
          </cell>
          <cell r="AY27" t="str">
            <v>09-05호</v>
          </cell>
          <cell r="AZ27" t="str">
            <v>10</v>
          </cell>
          <cell r="BA27" t="str">
            <v>11-01호</v>
          </cell>
          <cell r="BB27" t="str">
            <v>11-02호</v>
          </cell>
          <cell r="BC27" t="str">
            <v>11-03호</v>
          </cell>
          <cell r="BD27" t="str">
            <v>11-04호</v>
          </cell>
          <cell r="BE27" t="str">
            <v>11-05호</v>
          </cell>
          <cell r="BF27" t="str">
            <v>11-06호</v>
          </cell>
          <cell r="BG27" t="str">
            <v>11-07호</v>
          </cell>
          <cell r="BH27" t="str">
            <v>12</v>
          </cell>
          <cell r="BI27" t="str">
            <v>13</v>
          </cell>
          <cell r="BJ27" t="str">
            <v>14</v>
          </cell>
          <cell r="BK27" t="str">
            <v>15</v>
          </cell>
          <cell r="BL27" t="str">
            <v>16-01호</v>
          </cell>
          <cell r="BM27" t="str">
            <v>16-02호</v>
          </cell>
          <cell r="BN27" t="str">
            <v>16-03호</v>
          </cell>
          <cell r="BO27" t="str">
            <v>16-04호</v>
          </cell>
          <cell r="BP27" t="str">
            <v>16-05호</v>
          </cell>
          <cell r="BQ27" t="str">
            <v>16-06호</v>
          </cell>
          <cell r="BR27" t="str">
            <v>16-07호</v>
          </cell>
          <cell r="BS27" t="str">
            <v>16-08호</v>
          </cell>
          <cell r="BT27" t="str">
            <v>17</v>
          </cell>
          <cell r="BU27" t="str">
            <v>18</v>
          </cell>
          <cell r="BV27" t="str">
            <v>19</v>
          </cell>
          <cell r="BW27" t="str">
            <v>20</v>
          </cell>
          <cell r="BX27" t="str">
            <v>21</v>
          </cell>
          <cell r="BY27" t="str">
            <v>22</v>
          </cell>
          <cell r="BZ27" t="str">
            <v>23</v>
          </cell>
        </row>
        <row r="28">
          <cell r="A28" t="str">
            <v>01국가</v>
          </cell>
        </row>
        <row r="29">
          <cell r="A29" t="str">
            <v>02국가부속</v>
          </cell>
        </row>
        <row r="30">
          <cell r="A30" t="str">
            <v>03시군청</v>
          </cell>
        </row>
        <row r="31">
          <cell r="A31" t="str">
            <v>04시군부속</v>
          </cell>
        </row>
        <row r="32">
          <cell r="A32" t="str">
            <v>05경찰본서</v>
          </cell>
        </row>
        <row r="33">
          <cell r="A33" t="str">
            <v>06경찰파출</v>
          </cell>
        </row>
        <row r="34">
          <cell r="A34" t="str">
            <v>07경찰지구</v>
          </cell>
        </row>
        <row r="35">
          <cell r="A35" t="str">
            <v>08소방본서</v>
          </cell>
        </row>
        <row r="36">
          <cell r="A36" t="str">
            <v>09소방파출</v>
          </cell>
        </row>
        <row r="37">
          <cell r="A37" t="str">
            <v>10소방출장</v>
          </cell>
        </row>
        <row r="38">
          <cell r="A38" t="str">
            <v>11교육청</v>
          </cell>
        </row>
        <row r="39">
          <cell r="A39" t="str">
            <v>12우체국</v>
          </cell>
        </row>
        <row r="40">
          <cell r="A40" t="str">
            <v>13정부투자</v>
          </cell>
        </row>
        <row r="41">
          <cell r="A41" t="str">
            <v>14지방공단</v>
          </cell>
        </row>
        <row r="42">
          <cell r="A42" t="str">
            <v>15지방공사</v>
          </cell>
        </row>
        <row r="43">
          <cell r="A43" t="str">
            <v>16국공유치원</v>
          </cell>
        </row>
        <row r="44">
          <cell r="A44" t="str">
            <v>17국공초등</v>
          </cell>
        </row>
        <row r="45">
          <cell r="A45" t="str">
            <v>18국공중학</v>
          </cell>
        </row>
        <row r="46">
          <cell r="A46" t="str">
            <v>19국공고등</v>
          </cell>
        </row>
        <row r="47">
          <cell r="A47" t="str">
            <v>20국공전문</v>
          </cell>
        </row>
        <row r="48">
          <cell r="A48" t="str">
            <v>21국공대학</v>
          </cell>
        </row>
        <row r="49">
          <cell r="A49" t="str">
            <v>22사립유치원</v>
          </cell>
        </row>
        <row r="50">
          <cell r="A50" t="str">
            <v>23사립초등</v>
          </cell>
        </row>
        <row r="51">
          <cell r="A51" t="str">
            <v>24사립중학</v>
          </cell>
        </row>
        <row r="52">
          <cell r="A52" t="str">
            <v>25사립고등</v>
          </cell>
        </row>
        <row r="53">
          <cell r="A53" t="str">
            <v>26사립전문</v>
          </cell>
        </row>
        <row r="54">
          <cell r="A54" t="str">
            <v>27사립대학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  <sheetName val="code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2.건축허가"/>
      <sheetName val="2-1.건축허가(용도별)"/>
      <sheetName val="3.아파트건립"/>
      <sheetName val="11. 토지거래 허가"/>
      <sheetName val="4.토지거래현황"/>
      <sheetName val="5.용도지구"/>
      <sheetName val="6.용도지역"/>
      <sheetName val="7.개발제한구역"/>
      <sheetName val="8.공원"/>
      <sheetName val="9.하천"/>
      <sheetName val="10.하천부지점용"/>
      <sheetName val="11.도로"/>
      <sheetName val="11-1.도로(폭원별)"/>
      <sheetName val="12.도로시설물"/>
      <sheetName val="13.교량"/>
      <sheetName val="14.건설장비"/>
      <sheetName val="무허가 건축물"/>
      <sheetName val="기존 무허가건물 정리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H20"/>
  <sheetViews>
    <sheetView zoomScaleSheetLayoutView="100" zoomScalePageLayoutView="0" workbookViewId="0" topLeftCell="A1">
      <selection activeCell="A19" sqref="A19"/>
    </sheetView>
  </sheetViews>
  <sheetFormatPr defaultColWidth="0" defaultRowHeight="13.5" zeroHeight="1"/>
  <cols>
    <col min="1" max="1" width="13.21484375" style="153" customWidth="1"/>
    <col min="2" max="7" width="13.21484375" style="156" customWidth="1"/>
    <col min="8" max="8" width="13.21484375" style="153" customWidth="1"/>
    <col min="9" max="16384" width="0" style="153" hidden="1" customWidth="1"/>
  </cols>
  <sheetData>
    <row r="1" spans="1:8" s="141" customFormat="1" ht="11.25">
      <c r="A1" s="138" t="s">
        <v>125</v>
      </c>
      <c r="B1" s="139"/>
      <c r="C1" s="139"/>
      <c r="D1" s="139"/>
      <c r="E1" s="139"/>
      <c r="F1" s="139"/>
      <c r="G1" s="139"/>
      <c r="H1" s="140" t="s">
        <v>32</v>
      </c>
    </row>
    <row r="2" spans="1:7" s="143" customFormat="1" ht="12.75" customHeight="1">
      <c r="A2" s="14"/>
      <c r="B2" s="142"/>
      <c r="C2" s="142"/>
      <c r="D2" s="142"/>
      <c r="E2" s="142"/>
      <c r="F2" s="142"/>
      <c r="G2" s="142"/>
    </row>
    <row r="3" spans="1:8" s="144" customFormat="1" ht="23.25">
      <c r="A3" s="1042" t="s">
        <v>126</v>
      </c>
      <c r="B3" s="1043"/>
      <c r="C3" s="1043"/>
      <c r="D3" s="1043"/>
      <c r="E3" s="1044" t="s">
        <v>33</v>
      </c>
      <c r="F3" s="1043"/>
      <c r="G3" s="1043"/>
      <c r="H3" s="1043"/>
    </row>
    <row r="4" spans="1:8" s="143" customFormat="1" ht="12.75" customHeight="1">
      <c r="A4" s="145"/>
      <c r="B4" s="146"/>
      <c r="C4" s="146"/>
      <c r="D4" s="146"/>
      <c r="E4" s="147"/>
      <c r="F4" s="146"/>
      <c r="G4" s="146"/>
      <c r="H4" s="145"/>
    </row>
    <row r="5" spans="1:8" s="143" customFormat="1" ht="12.75" customHeight="1" thickBot="1">
      <c r="A5" s="143" t="s">
        <v>127</v>
      </c>
      <c r="H5" s="148" t="s">
        <v>22</v>
      </c>
    </row>
    <row r="6" spans="1:8" s="43" customFormat="1" ht="18.75" customHeight="1">
      <c r="A6" s="1045" t="s">
        <v>366</v>
      </c>
      <c r="B6" s="507" t="s">
        <v>369</v>
      </c>
      <c r="C6" s="508"/>
      <c r="D6" s="508"/>
      <c r="E6" s="509" t="s">
        <v>370</v>
      </c>
      <c r="F6" s="510"/>
      <c r="G6" s="510"/>
      <c r="H6" s="1048" t="s">
        <v>34</v>
      </c>
    </row>
    <row r="7" spans="1:8" s="43" customFormat="1" ht="15.75" customHeight="1">
      <c r="A7" s="1046"/>
      <c r="B7" s="511"/>
      <c r="C7" s="512" t="s">
        <v>368</v>
      </c>
      <c r="D7" s="513" t="s">
        <v>371</v>
      </c>
      <c r="E7" s="514"/>
      <c r="F7" s="515" t="s">
        <v>372</v>
      </c>
      <c r="G7" s="515" t="s">
        <v>373</v>
      </c>
      <c r="H7" s="1049"/>
    </row>
    <row r="8" spans="1:8" s="43" customFormat="1" ht="14.25" customHeight="1">
      <c r="A8" s="1046"/>
      <c r="B8" s="516"/>
      <c r="C8" s="516"/>
      <c r="D8" s="517"/>
      <c r="E8" s="518"/>
      <c r="F8" s="518"/>
      <c r="G8" s="518"/>
      <c r="H8" s="1049"/>
    </row>
    <row r="9" spans="1:8" s="43" customFormat="1" ht="15.75" customHeight="1">
      <c r="A9" s="1047"/>
      <c r="B9" s="519"/>
      <c r="C9" s="520" t="s">
        <v>24</v>
      </c>
      <c r="D9" s="520" t="s">
        <v>35</v>
      </c>
      <c r="E9" s="521"/>
      <c r="F9" s="521" t="s">
        <v>36</v>
      </c>
      <c r="G9" s="521" t="s">
        <v>37</v>
      </c>
      <c r="H9" s="1050"/>
    </row>
    <row r="10" spans="1:8" s="43" customFormat="1" ht="40.5" customHeight="1">
      <c r="A10" s="517" t="s">
        <v>283</v>
      </c>
      <c r="B10" s="522">
        <v>12066</v>
      </c>
      <c r="C10" s="523" t="s">
        <v>284</v>
      </c>
      <c r="D10" s="523" t="s">
        <v>284</v>
      </c>
      <c r="E10" s="523">
        <f>SUM(F10:H10)</f>
        <v>39849</v>
      </c>
      <c r="F10" s="523">
        <v>19796</v>
      </c>
      <c r="G10" s="524">
        <v>20053</v>
      </c>
      <c r="H10" s="517" t="s">
        <v>283</v>
      </c>
    </row>
    <row r="11" spans="1:8" s="407" customFormat="1" ht="40.5" customHeight="1">
      <c r="A11" s="517" t="s">
        <v>117</v>
      </c>
      <c r="B11" s="522">
        <f>SUM(C11:D11)</f>
        <v>10911</v>
      </c>
      <c r="C11" s="523">
        <v>7002</v>
      </c>
      <c r="D11" s="523">
        <v>3909</v>
      </c>
      <c r="E11" s="523">
        <f>SUM(F11:H11)</f>
        <v>20903</v>
      </c>
      <c r="F11" s="523">
        <v>15742</v>
      </c>
      <c r="G11" s="524">
        <v>5161</v>
      </c>
      <c r="H11" s="517" t="s">
        <v>117</v>
      </c>
    </row>
    <row r="12" spans="1:8" s="44" customFormat="1" ht="40.5" customHeight="1">
      <c r="A12" s="517" t="s">
        <v>118</v>
      </c>
      <c r="B12" s="522">
        <f>SUM(C12:D12)</f>
        <v>9843</v>
      </c>
      <c r="C12" s="523">
        <v>5484</v>
      </c>
      <c r="D12" s="523">
        <v>4359</v>
      </c>
      <c r="E12" s="523">
        <f>SUM(F12:G12)</f>
        <v>25682</v>
      </c>
      <c r="F12" s="523">
        <v>12632</v>
      </c>
      <c r="G12" s="524">
        <v>13050</v>
      </c>
      <c r="H12" s="517" t="s">
        <v>118</v>
      </c>
    </row>
    <row r="13" spans="1:8" s="44" customFormat="1" ht="40.5" customHeight="1">
      <c r="A13" s="517" t="s">
        <v>250</v>
      </c>
      <c r="B13" s="522">
        <v>9006</v>
      </c>
      <c r="C13" s="523">
        <v>4218</v>
      </c>
      <c r="D13" s="523">
        <v>4788</v>
      </c>
      <c r="E13" s="523">
        <v>22632</v>
      </c>
      <c r="F13" s="523">
        <v>11082</v>
      </c>
      <c r="G13" s="524">
        <v>11550</v>
      </c>
      <c r="H13" s="517" t="s">
        <v>250</v>
      </c>
    </row>
    <row r="14" spans="1:8" s="44" customFormat="1" ht="40.5" customHeight="1">
      <c r="A14" s="525" t="s">
        <v>282</v>
      </c>
      <c r="B14" s="526">
        <v>8646</v>
      </c>
      <c r="C14" s="527">
        <v>4022</v>
      </c>
      <c r="D14" s="527">
        <v>4624</v>
      </c>
      <c r="E14" s="527">
        <v>19791</v>
      </c>
      <c r="F14" s="527">
        <v>9783</v>
      </c>
      <c r="G14" s="528">
        <v>10008</v>
      </c>
      <c r="H14" s="525" t="s">
        <v>282</v>
      </c>
    </row>
    <row r="15" spans="1:8" s="143" customFormat="1" ht="9.75" customHeight="1" thickBot="1">
      <c r="A15" s="149"/>
      <c r="B15" s="150"/>
      <c r="C15" s="151"/>
      <c r="D15" s="151"/>
      <c r="E15" s="149"/>
      <c r="F15" s="149"/>
      <c r="G15" s="152"/>
      <c r="H15" s="149"/>
    </row>
    <row r="16" spans="2:4" s="143" customFormat="1" ht="3" customHeight="1">
      <c r="B16" s="153"/>
      <c r="C16" s="153"/>
      <c r="D16" s="153"/>
    </row>
    <row r="17" spans="1:7" s="143" customFormat="1" ht="3.75" customHeight="1">
      <c r="A17" s="154"/>
      <c r="B17" s="155"/>
      <c r="C17" s="156"/>
      <c r="D17" s="156"/>
      <c r="E17" s="155"/>
      <c r="F17" s="142"/>
      <c r="G17" s="142"/>
    </row>
    <row r="18" spans="1:5" ht="29.25" customHeight="1">
      <c r="A18" s="1051" t="s">
        <v>700</v>
      </c>
      <c r="B18" s="1051"/>
      <c r="C18" s="1051"/>
      <c r="D18" s="1051"/>
      <c r="E18" s="157" t="s">
        <v>367</v>
      </c>
    </row>
    <row r="19" spans="3:4" ht="15.75">
      <c r="C19" s="155"/>
      <c r="D19" s="155"/>
    </row>
    <row r="20" ht="15.75">
      <c r="A20" s="158"/>
    </row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</sheetData>
  <sheetProtection/>
  <mergeCells count="5">
    <mergeCell ref="A3:D3"/>
    <mergeCell ref="E3:H3"/>
    <mergeCell ref="A6:A9"/>
    <mergeCell ref="H6:H9"/>
    <mergeCell ref="A18:D18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P17"/>
  <sheetViews>
    <sheetView view="pageBreakPreview" zoomScaleSheetLayoutView="100" zoomScalePageLayoutView="0" workbookViewId="0" topLeftCell="A1">
      <selection activeCell="D7" sqref="D7"/>
    </sheetView>
  </sheetViews>
  <sheetFormatPr defaultColWidth="7.99609375" defaultRowHeight="13.5"/>
  <cols>
    <col min="1" max="1" width="8.4453125" style="224" customWidth="1"/>
    <col min="2" max="2" width="8.99609375" style="313" customWidth="1"/>
    <col min="3" max="3" width="9.10546875" style="313" customWidth="1"/>
    <col min="4" max="4" width="7.5546875" style="313" customWidth="1"/>
    <col min="5" max="5" width="8.4453125" style="353" customWidth="1"/>
    <col min="6" max="6" width="7.3359375" style="313" customWidth="1"/>
    <col min="7" max="7" width="7.77734375" style="313" customWidth="1"/>
    <col min="8" max="8" width="7.6640625" style="353" customWidth="1"/>
    <col min="9" max="9" width="7.21484375" style="313" customWidth="1"/>
    <col min="10" max="11" width="8.4453125" style="353" customWidth="1"/>
    <col min="12" max="12" width="7.5546875" style="353" customWidth="1"/>
    <col min="13" max="13" width="8.4453125" style="313" customWidth="1"/>
    <col min="14" max="14" width="8.4453125" style="353" customWidth="1"/>
    <col min="15" max="15" width="8.10546875" style="313" customWidth="1"/>
    <col min="16" max="16" width="8.4453125" style="224" customWidth="1"/>
    <col min="17" max="19" width="0.671875" style="238" customWidth="1"/>
    <col min="20" max="16384" width="7.99609375" style="238" customWidth="1"/>
  </cols>
  <sheetData>
    <row r="1" spans="1:16" s="229" customFormat="1" ht="11.25">
      <c r="A1" s="212" t="s">
        <v>125</v>
      </c>
      <c r="B1" s="292"/>
      <c r="C1" s="292"/>
      <c r="D1" s="292"/>
      <c r="E1" s="348"/>
      <c r="F1" s="292"/>
      <c r="G1" s="292"/>
      <c r="H1" s="348"/>
      <c r="I1" s="292"/>
      <c r="J1" s="348"/>
      <c r="K1" s="348"/>
      <c r="L1" s="348"/>
      <c r="M1" s="292"/>
      <c r="N1" s="348"/>
      <c r="O1" s="292"/>
      <c r="P1" s="200" t="s">
        <v>6</v>
      </c>
    </row>
    <row r="2" spans="1:16" s="231" customFormat="1" ht="12">
      <c r="A2" s="46"/>
      <c r="B2" s="282"/>
      <c r="C2" s="282"/>
      <c r="D2" s="282"/>
      <c r="E2" s="283"/>
      <c r="F2" s="282"/>
      <c r="G2" s="282"/>
      <c r="H2" s="283"/>
      <c r="I2" s="282"/>
      <c r="J2" s="283"/>
      <c r="K2" s="283"/>
      <c r="L2" s="283"/>
      <c r="M2" s="282"/>
      <c r="N2" s="283"/>
      <c r="O2" s="282"/>
      <c r="P2" s="213"/>
    </row>
    <row r="3" spans="1:16" s="269" customFormat="1" ht="22.5">
      <c r="A3" s="264" t="s">
        <v>340</v>
      </c>
      <c r="B3" s="264"/>
      <c r="C3" s="264"/>
      <c r="D3" s="264"/>
      <c r="E3" s="264"/>
      <c r="F3" s="264"/>
      <c r="G3" s="264"/>
      <c r="H3" s="264"/>
      <c r="I3" s="266" t="s">
        <v>450</v>
      </c>
      <c r="J3" s="266"/>
      <c r="K3" s="266"/>
      <c r="L3" s="266"/>
      <c r="M3" s="266"/>
      <c r="N3" s="266"/>
      <c r="O3" s="266"/>
      <c r="P3" s="266"/>
    </row>
    <row r="4" spans="1:16" s="218" customFormat="1" ht="12">
      <c r="A4" s="349"/>
      <c r="B4" s="349"/>
      <c r="C4" s="349"/>
      <c r="D4" s="349"/>
      <c r="E4" s="349"/>
      <c r="F4" s="349"/>
      <c r="G4" s="349"/>
      <c r="H4" s="349"/>
      <c r="I4" s="350"/>
      <c r="J4" s="350"/>
      <c r="K4" s="350"/>
      <c r="L4" s="350"/>
      <c r="M4" s="350"/>
      <c r="N4" s="350"/>
      <c r="O4" s="350"/>
      <c r="P4" s="350"/>
    </row>
    <row r="5" spans="1:16" s="231" customFormat="1" ht="12.75" thickBot="1">
      <c r="A5" s="207" t="s">
        <v>131</v>
      </c>
      <c r="B5" s="235"/>
      <c r="C5" s="235"/>
      <c r="D5" s="235"/>
      <c r="E5" s="351"/>
      <c r="F5" s="235"/>
      <c r="G5" s="235"/>
      <c r="H5" s="351"/>
      <c r="I5" s="235"/>
      <c r="J5" s="351"/>
      <c r="K5" s="351"/>
      <c r="L5" s="351"/>
      <c r="M5" s="235"/>
      <c r="N5" s="351"/>
      <c r="O5" s="235"/>
      <c r="P5" s="52" t="s">
        <v>132</v>
      </c>
    </row>
    <row r="6" spans="1:16" s="351" customFormat="1" ht="13.5" customHeight="1">
      <c r="A6" s="1123" t="s">
        <v>366</v>
      </c>
      <c r="B6" s="644" t="s">
        <v>451</v>
      </c>
      <c r="C6" s="645"/>
      <c r="D6" s="644" t="s">
        <v>452</v>
      </c>
      <c r="E6" s="647"/>
      <c r="F6" s="645"/>
      <c r="G6" s="1129" t="s">
        <v>453</v>
      </c>
      <c r="H6" s="1130"/>
      <c r="I6" s="645"/>
      <c r="J6" s="647" t="s">
        <v>454</v>
      </c>
      <c r="K6" s="647"/>
      <c r="L6" s="648"/>
      <c r="M6" s="644" t="s">
        <v>455</v>
      </c>
      <c r="N6" s="647"/>
      <c r="O6" s="645"/>
      <c r="P6" s="1126" t="s">
        <v>97</v>
      </c>
    </row>
    <row r="7" spans="1:16" s="351" customFormat="1" ht="13.5" customHeight="1">
      <c r="A7" s="1124"/>
      <c r="B7" s="683" t="s">
        <v>446</v>
      </c>
      <c r="C7" s="684" t="s">
        <v>448</v>
      </c>
      <c r="D7" s="684" t="s">
        <v>446</v>
      </c>
      <c r="E7" s="685" t="s">
        <v>448</v>
      </c>
      <c r="F7" s="652"/>
      <c r="G7" s="684" t="s">
        <v>446</v>
      </c>
      <c r="H7" s="657" t="s">
        <v>448</v>
      </c>
      <c r="I7" s="652"/>
      <c r="J7" s="686" t="s">
        <v>456</v>
      </c>
      <c r="K7" s="663" t="s">
        <v>448</v>
      </c>
      <c r="L7" s="687"/>
      <c r="M7" s="683" t="s">
        <v>446</v>
      </c>
      <c r="N7" s="685" t="s">
        <v>448</v>
      </c>
      <c r="O7" s="688"/>
      <c r="P7" s="1127"/>
    </row>
    <row r="8" spans="1:16" s="351" customFormat="1" ht="13.5" customHeight="1">
      <c r="A8" s="1124"/>
      <c r="B8" s="689"/>
      <c r="C8" s="684"/>
      <c r="D8" s="684"/>
      <c r="E8" s="660"/>
      <c r="F8" s="690"/>
      <c r="G8" s="684"/>
      <c r="H8" s="691"/>
      <c r="I8" s="690"/>
      <c r="J8" s="686"/>
      <c r="K8" s="660"/>
      <c r="L8" s="692"/>
      <c r="M8" s="689"/>
      <c r="N8" s="660"/>
      <c r="O8" s="693"/>
      <c r="P8" s="1127"/>
    </row>
    <row r="9" spans="1:16" s="351" customFormat="1" ht="13.5" customHeight="1">
      <c r="A9" s="1125"/>
      <c r="B9" s="694" t="s">
        <v>15</v>
      </c>
      <c r="C9" s="661" t="s">
        <v>16</v>
      </c>
      <c r="D9" s="661" t="s">
        <v>15</v>
      </c>
      <c r="E9" s="695" t="s">
        <v>16</v>
      </c>
      <c r="F9" s="668" t="s">
        <v>449</v>
      </c>
      <c r="G9" s="661" t="s">
        <v>15</v>
      </c>
      <c r="H9" s="664" t="s">
        <v>16</v>
      </c>
      <c r="I9" s="696" t="s">
        <v>449</v>
      </c>
      <c r="J9" s="692" t="s">
        <v>15</v>
      </c>
      <c r="K9" s="697" t="s">
        <v>16</v>
      </c>
      <c r="L9" s="668" t="s">
        <v>449</v>
      </c>
      <c r="M9" s="694" t="s">
        <v>15</v>
      </c>
      <c r="N9" s="695" t="s">
        <v>16</v>
      </c>
      <c r="O9" s="668" t="s">
        <v>449</v>
      </c>
      <c r="P9" s="1128"/>
    </row>
    <row r="10" spans="1:16" s="231" customFormat="1" ht="19.5" customHeight="1">
      <c r="A10" s="698">
        <v>2015</v>
      </c>
      <c r="B10" s="677">
        <v>143</v>
      </c>
      <c r="C10" s="677">
        <v>282</v>
      </c>
      <c r="D10" s="677">
        <v>135</v>
      </c>
      <c r="E10" s="677">
        <v>270</v>
      </c>
      <c r="F10" s="677">
        <v>200</v>
      </c>
      <c r="G10" s="677">
        <v>4</v>
      </c>
      <c r="H10" s="677">
        <v>4</v>
      </c>
      <c r="I10" s="677">
        <v>100</v>
      </c>
      <c r="J10" s="677">
        <v>1</v>
      </c>
      <c r="K10" s="677">
        <v>1</v>
      </c>
      <c r="L10" s="677">
        <v>100</v>
      </c>
      <c r="M10" s="677">
        <v>3</v>
      </c>
      <c r="N10" s="677">
        <v>7</v>
      </c>
      <c r="O10" s="699">
        <v>233</v>
      </c>
      <c r="P10" s="700">
        <v>2015</v>
      </c>
    </row>
    <row r="11" spans="1:16" s="231" customFormat="1" ht="19.5" customHeight="1">
      <c r="A11" s="698">
        <v>2016</v>
      </c>
      <c r="B11" s="677">
        <v>478</v>
      </c>
      <c r="C11" s="677">
        <v>810</v>
      </c>
      <c r="D11" s="677">
        <v>421</v>
      </c>
      <c r="E11" s="677">
        <v>736</v>
      </c>
      <c r="F11" s="677">
        <v>175</v>
      </c>
      <c r="G11" s="677">
        <v>2</v>
      </c>
      <c r="H11" s="677">
        <v>2</v>
      </c>
      <c r="I11" s="677">
        <v>107</v>
      </c>
      <c r="J11" s="677">
        <v>3</v>
      </c>
      <c r="K11" s="677">
        <v>4</v>
      </c>
      <c r="L11" s="677">
        <v>143</v>
      </c>
      <c r="M11" s="677">
        <v>52</v>
      </c>
      <c r="N11" s="677">
        <v>68</v>
      </c>
      <c r="O11" s="699">
        <v>131</v>
      </c>
      <c r="P11" s="700">
        <v>2016</v>
      </c>
    </row>
    <row r="12" spans="1:16" s="231" customFormat="1" ht="19.5" customHeight="1">
      <c r="A12" s="698">
        <v>2017</v>
      </c>
      <c r="B12" s="677">
        <v>421.92999999999995</v>
      </c>
      <c r="C12" s="677">
        <v>888</v>
      </c>
      <c r="D12" s="677">
        <v>367.87</v>
      </c>
      <c r="E12" s="677">
        <v>772</v>
      </c>
      <c r="F12" s="677">
        <v>210</v>
      </c>
      <c r="G12" s="677">
        <v>2.33</v>
      </c>
      <c r="H12" s="677">
        <v>2</v>
      </c>
      <c r="I12" s="677">
        <v>100</v>
      </c>
      <c r="J12" s="677">
        <v>3.33</v>
      </c>
      <c r="K12" s="677">
        <v>3</v>
      </c>
      <c r="L12" s="677">
        <v>100</v>
      </c>
      <c r="M12" s="677">
        <v>48.4</v>
      </c>
      <c r="N12" s="677">
        <v>111</v>
      </c>
      <c r="O12" s="699">
        <v>233</v>
      </c>
      <c r="P12" s="700">
        <v>2017</v>
      </c>
    </row>
    <row r="13" spans="1:16" s="231" customFormat="1" ht="19.5" customHeight="1">
      <c r="A13" s="698">
        <v>2018</v>
      </c>
      <c r="B13" s="677">
        <v>422</v>
      </c>
      <c r="C13" s="677">
        <v>851</v>
      </c>
      <c r="D13" s="677">
        <v>355</v>
      </c>
      <c r="E13" s="677">
        <v>725</v>
      </c>
      <c r="F13" s="677">
        <v>204.22535211267606</v>
      </c>
      <c r="G13" s="677">
        <v>2</v>
      </c>
      <c r="H13" s="677">
        <v>2</v>
      </c>
      <c r="I13" s="677">
        <v>100</v>
      </c>
      <c r="J13" s="677">
        <v>5</v>
      </c>
      <c r="K13" s="677">
        <v>3</v>
      </c>
      <c r="L13" s="677">
        <v>60</v>
      </c>
      <c r="M13" s="677">
        <v>60</v>
      </c>
      <c r="N13" s="677">
        <v>121</v>
      </c>
      <c r="O13" s="699">
        <v>201.66666666666666</v>
      </c>
      <c r="P13" s="700">
        <v>2018</v>
      </c>
    </row>
    <row r="14" spans="1:16" s="218" customFormat="1" ht="19.5" customHeight="1">
      <c r="A14" s="701">
        <v>2019</v>
      </c>
      <c r="B14" s="681">
        <v>422</v>
      </c>
      <c r="C14" s="681">
        <v>851</v>
      </c>
      <c r="D14" s="681">
        <v>355</v>
      </c>
      <c r="E14" s="681">
        <v>725</v>
      </c>
      <c r="F14" s="681">
        <v>204.22535211267606</v>
      </c>
      <c r="G14" s="681">
        <v>2</v>
      </c>
      <c r="H14" s="681">
        <v>2</v>
      </c>
      <c r="I14" s="681">
        <v>100</v>
      </c>
      <c r="J14" s="681">
        <v>5</v>
      </c>
      <c r="K14" s="681">
        <v>3</v>
      </c>
      <c r="L14" s="681">
        <v>60</v>
      </c>
      <c r="M14" s="681">
        <v>60</v>
      </c>
      <c r="N14" s="681">
        <v>121</v>
      </c>
      <c r="O14" s="702">
        <v>201.66666666666666</v>
      </c>
      <c r="P14" s="703">
        <v>2019</v>
      </c>
    </row>
    <row r="15" spans="1:16" s="231" customFormat="1" ht="3" customHeight="1" thickBot="1">
      <c r="A15" s="478"/>
      <c r="B15" s="479"/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80"/>
      <c r="P15" s="481"/>
    </row>
    <row r="16" spans="1:16" s="231" customFormat="1" ht="12.75" customHeight="1">
      <c r="A16" s="207" t="s">
        <v>137</v>
      </c>
      <c r="B16" s="282"/>
      <c r="C16" s="282"/>
      <c r="D16" s="282"/>
      <c r="E16" s="283"/>
      <c r="F16" s="282"/>
      <c r="G16" s="282"/>
      <c r="H16" s="283"/>
      <c r="I16" s="50" t="s">
        <v>279</v>
      </c>
      <c r="J16" s="223"/>
      <c r="K16" s="223"/>
      <c r="L16" s="283"/>
      <c r="M16" s="282"/>
      <c r="N16" s="283"/>
      <c r="O16" s="282"/>
      <c r="P16" s="213"/>
    </row>
    <row r="17" ht="12.75" customHeight="1">
      <c r="I17" s="207"/>
    </row>
    <row r="18" ht="12.75" customHeight="1"/>
    <row r="19" ht="9.75" customHeight="1"/>
  </sheetData>
  <sheetProtection/>
  <mergeCells count="3">
    <mergeCell ref="G6:H6"/>
    <mergeCell ref="A6:A9"/>
    <mergeCell ref="P6:P9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L18"/>
  <sheetViews>
    <sheetView view="pageBreakPreview" zoomScale="110" zoomScaleSheetLayoutView="110" zoomScalePageLayoutView="0" workbookViewId="0" topLeftCell="A1">
      <selection activeCell="A10" sqref="A10"/>
    </sheetView>
  </sheetViews>
  <sheetFormatPr defaultColWidth="7.99609375" defaultRowHeight="13.5"/>
  <cols>
    <col min="1" max="1" width="8.5546875" style="347" customWidth="1"/>
    <col min="2" max="3" width="11.77734375" style="343" customWidth="1"/>
    <col min="4" max="4" width="11.77734375" style="344" customWidth="1"/>
    <col min="5" max="5" width="11.77734375" style="345" customWidth="1"/>
    <col min="6" max="6" width="11.77734375" style="343" customWidth="1"/>
    <col min="7" max="7" width="11.77734375" style="346" customWidth="1"/>
    <col min="8" max="9" width="11.77734375" style="343" customWidth="1"/>
    <col min="10" max="10" width="9.5546875" style="347" customWidth="1"/>
    <col min="11" max="12" width="0.55078125" style="347" customWidth="1"/>
    <col min="13" max="16384" width="7.99609375" style="347" customWidth="1"/>
  </cols>
  <sheetData>
    <row r="1" spans="1:10" s="319" customFormat="1" ht="11.25">
      <c r="A1" s="159" t="s">
        <v>125</v>
      </c>
      <c r="B1" s="315"/>
      <c r="C1" s="315"/>
      <c r="D1" s="316"/>
      <c r="E1" s="317"/>
      <c r="F1" s="315"/>
      <c r="G1" s="318"/>
      <c r="H1" s="315"/>
      <c r="I1" s="315"/>
      <c r="J1" s="200" t="s">
        <v>6</v>
      </c>
    </row>
    <row r="2" spans="1:9" s="324" customFormat="1" ht="12">
      <c r="A2" s="165"/>
      <c r="B2" s="320"/>
      <c r="C2" s="320"/>
      <c r="D2" s="321"/>
      <c r="E2" s="322"/>
      <c r="F2" s="320"/>
      <c r="G2" s="323"/>
      <c r="H2" s="320"/>
      <c r="I2" s="320"/>
    </row>
    <row r="3" spans="1:10" s="327" customFormat="1" ht="22.5">
      <c r="A3" s="325" t="s">
        <v>341</v>
      </c>
      <c r="B3" s="325"/>
      <c r="C3" s="325"/>
      <c r="D3" s="325"/>
      <c r="E3" s="325"/>
      <c r="F3" s="326" t="s">
        <v>342</v>
      </c>
      <c r="G3" s="326"/>
      <c r="H3" s="326"/>
      <c r="I3" s="326"/>
      <c r="J3" s="326"/>
    </row>
    <row r="4" spans="1:10" s="330" customFormat="1" ht="12">
      <c r="A4" s="328"/>
      <c r="B4" s="328"/>
      <c r="C4" s="328"/>
      <c r="D4" s="328"/>
      <c r="E4" s="328"/>
      <c r="F4" s="329"/>
      <c r="G4" s="329"/>
      <c r="H4" s="329"/>
      <c r="I4" s="329"/>
      <c r="J4" s="329"/>
    </row>
    <row r="5" spans="1:10" s="324" customFormat="1" ht="12.75" thickBot="1">
      <c r="A5" s="331" t="s">
        <v>131</v>
      </c>
      <c r="B5" s="332"/>
      <c r="C5" s="332"/>
      <c r="D5" s="321"/>
      <c r="E5" s="333"/>
      <c r="F5" s="332"/>
      <c r="G5" s="323"/>
      <c r="H5" s="332"/>
      <c r="I5" s="332"/>
      <c r="J5" s="334" t="s">
        <v>132</v>
      </c>
    </row>
    <row r="6" spans="1:10" s="335" customFormat="1" ht="13.5" customHeight="1">
      <c r="A6" s="1134" t="s">
        <v>366</v>
      </c>
      <c r="B6" s="704" t="s">
        <v>459</v>
      </c>
      <c r="C6" s="704"/>
      <c r="D6" s="705" t="s">
        <v>460</v>
      </c>
      <c r="E6" s="706"/>
      <c r="F6" s="707"/>
      <c r="G6" s="704" t="s">
        <v>461</v>
      </c>
      <c r="H6" s="704"/>
      <c r="I6" s="704"/>
      <c r="J6" s="1131" t="s">
        <v>34</v>
      </c>
    </row>
    <row r="7" spans="1:10" s="335" customFormat="1" ht="13.5" customHeight="1">
      <c r="A7" s="1135"/>
      <c r="B7" s="708" t="s">
        <v>462</v>
      </c>
      <c r="C7" s="709" t="s">
        <v>463</v>
      </c>
      <c r="D7" s="710" t="s">
        <v>464</v>
      </c>
      <c r="E7" s="711" t="s">
        <v>465</v>
      </c>
      <c r="F7" s="712"/>
      <c r="G7" s="709" t="s">
        <v>446</v>
      </c>
      <c r="H7" s="713" t="s">
        <v>466</v>
      </c>
      <c r="I7" s="714"/>
      <c r="J7" s="1132"/>
    </row>
    <row r="8" spans="1:10" s="335" customFormat="1" ht="13.5" customHeight="1">
      <c r="A8" s="1135"/>
      <c r="B8" s="715"/>
      <c r="C8" s="716"/>
      <c r="D8" s="717"/>
      <c r="E8" s="718"/>
      <c r="F8" s="719"/>
      <c r="G8" s="720"/>
      <c r="H8" s="716"/>
      <c r="I8" s="719"/>
      <c r="J8" s="1132"/>
    </row>
    <row r="9" spans="1:10" s="335" customFormat="1" ht="13.5" customHeight="1">
      <c r="A9" s="1136"/>
      <c r="B9" s="721" t="s">
        <v>15</v>
      </c>
      <c r="C9" s="722" t="s">
        <v>457</v>
      </c>
      <c r="D9" s="723" t="s">
        <v>15</v>
      </c>
      <c r="E9" s="724" t="s">
        <v>92</v>
      </c>
      <c r="F9" s="725" t="s">
        <v>458</v>
      </c>
      <c r="G9" s="726" t="s">
        <v>15</v>
      </c>
      <c r="H9" s="722" t="s">
        <v>115</v>
      </c>
      <c r="I9" s="727" t="s">
        <v>458</v>
      </c>
      <c r="J9" s="1133"/>
    </row>
    <row r="10" spans="1:12" s="324" customFormat="1" ht="19.5" customHeight="1">
      <c r="A10" s="728">
        <v>2015</v>
      </c>
      <c r="B10" s="729">
        <v>251</v>
      </c>
      <c r="C10" s="729">
        <v>3550</v>
      </c>
      <c r="D10" s="729">
        <v>240</v>
      </c>
      <c r="E10" s="729">
        <v>3350</v>
      </c>
      <c r="F10" s="729">
        <v>1396</v>
      </c>
      <c r="G10" s="729">
        <v>11</v>
      </c>
      <c r="H10" s="729">
        <v>200</v>
      </c>
      <c r="I10" s="729">
        <v>1818</v>
      </c>
      <c r="J10" s="730">
        <v>2015</v>
      </c>
      <c r="K10" s="336"/>
      <c r="L10" s="337"/>
    </row>
    <row r="11" spans="1:12" s="324" customFormat="1" ht="19.5" customHeight="1">
      <c r="A11" s="728">
        <v>2016</v>
      </c>
      <c r="B11" s="729">
        <v>273</v>
      </c>
      <c r="C11" s="729">
        <v>4066</v>
      </c>
      <c r="D11" s="729">
        <v>234</v>
      </c>
      <c r="E11" s="729">
        <v>3014</v>
      </c>
      <c r="F11" s="729">
        <v>1288</v>
      </c>
      <c r="G11" s="729">
        <v>39</v>
      </c>
      <c r="H11" s="729">
        <v>1052</v>
      </c>
      <c r="I11" s="729">
        <v>2698</v>
      </c>
      <c r="J11" s="730">
        <v>2016</v>
      </c>
      <c r="K11" s="336"/>
      <c r="L11" s="337"/>
    </row>
    <row r="12" spans="1:12" s="324" customFormat="1" ht="19.5" customHeight="1">
      <c r="A12" s="728">
        <v>2017</v>
      </c>
      <c r="B12" s="729">
        <v>252.99</v>
      </c>
      <c r="C12" s="729">
        <v>3682</v>
      </c>
      <c r="D12" s="729">
        <v>222.74</v>
      </c>
      <c r="E12" s="729">
        <v>2895</v>
      </c>
      <c r="F12" s="729">
        <v>1300</v>
      </c>
      <c r="G12" s="729">
        <v>30.25</v>
      </c>
      <c r="H12" s="729">
        <v>787</v>
      </c>
      <c r="I12" s="729">
        <v>2600</v>
      </c>
      <c r="J12" s="730">
        <v>2017</v>
      </c>
      <c r="K12" s="336"/>
      <c r="L12" s="337"/>
    </row>
    <row r="13" spans="1:12" s="324" customFormat="1" ht="19.5" customHeight="1">
      <c r="A13" s="728">
        <v>2018</v>
      </c>
      <c r="B13" s="729">
        <v>273.2</v>
      </c>
      <c r="C13" s="729">
        <v>3390.9</v>
      </c>
      <c r="D13" s="729">
        <v>233</v>
      </c>
      <c r="E13" s="729">
        <v>2985</v>
      </c>
      <c r="F13" s="729">
        <v>1281.1158798283261</v>
      </c>
      <c r="G13" s="729">
        <v>40.2</v>
      </c>
      <c r="H13" s="729">
        <v>405.9</v>
      </c>
      <c r="I13" s="729">
        <v>1009.7014925373135</v>
      </c>
      <c r="J13" s="730">
        <v>2018</v>
      </c>
      <c r="K13" s="336"/>
      <c r="L13" s="337"/>
    </row>
    <row r="14" spans="1:12" s="330" customFormat="1" ht="19.5" customHeight="1">
      <c r="A14" s="731">
        <v>2019</v>
      </c>
      <c r="B14" s="732">
        <f>SUM(D14,G14)</f>
        <v>273</v>
      </c>
      <c r="C14" s="732">
        <f>SUM(E14,H14,)</f>
        <v>3390</v>
      </c>
      <c r="D14" s="732">
        <v>233</v>
      </c>
      <c r="E14" s="732">
        <v>2985</v>
      </c>
      <c r="F14" s="732">
        <f>2985000/2330</f>
        <v>1281.1158798283261</v>
      </c>
      <c r="G14" s="732">
        <v>40</v>
      </c>
      <c r="H14" s="732">
        <v>405</v>
      </c>
      <c r="I14" s="732">
        <f>405000/400</f>
        <v>1012.5</v>
      </c>
      <c r="J14" s="733">
        <v>2019</v>
      </c>
      <c r="K14" s="482"/>
      <c r="L14" s="483"/>
    </row>
    <row r="15" spans="1:10" s="324" customFormat="1" ht="3" customHeight="1" thickBot="1">
      <c r="A15" s="338"/>
      <c r="B15" s="339" t="s">
        <v>8</v>
      </c>
      <c r="C15" s="339"/>
      <c r="D15" s="340"/>
      <c r="E15" s="339"/>
      <c r="F15" s="339"/>
      <c r="G15" s="340"/>
      <c r="H15" s="339"/>
      <c r="I15" s="339"/>
      <c r="J15" s="341"/>
    </row>
    <row r="16" spans="1:9" s="324" customFormat="1" ht="8.25" customHeight="1">
      <c r="A16" s="165"/>
      <c r="B16" s="320"/>
      <c r="C16" s="320"/>
      <c r="D16" s="321"/>
      <c r="E16" s="322"/>
      <c r="F16" s="320"/>
      <c r="G16" s="323"/>
      <c r="H16" s="320"/>
      <c r="I16" s="320"/>
    </row>
    <row r="17" spans="1:10" s="324" customFormat="1" ht="12.75" customHeight="1">
      <c r="A17" s="331" t="s">
        <v>137</v>
      </c>
      <c r="B17" s="165"/>
      <c r="C17" s="320"/>
      <c r="D17" s="321"/>
      <c r="E17" s="322"/>
      <c r="F17" s="50" t="s">
        <v>276</v>
      </c>
      <c r="G17" s="223"/>
      <c r="H17" s="342"/>
      <c r="I17" s="320"/>
      <c r="J17" s="334"/>
    </row>
    <row r="18" ht="12.75" customHeight="1">
      <c r="A18" s="324"/>
    </row>
  </sheetData>
  <sheetProtection/>
  <mergeCells count="2">
    <mergeCell ref="J6:J9"/>
    <mergeCell ref="A6:A9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BS45"/>
  <sheetViews>
    <sheetView tabSelected="1" view="pageBreakPreview" zoomScale="80" zoomScaleNormal="90" zoomScaleSheetLayoutView="80" zoomScalePageLayoutView="0" workbookViewId="0" topLeftCell="Q1">
      <selection activeCell="AM14" sqref="AM14"/>
    </sheetView>
  </sheetViews>
  <sheetFormatPr defaultColWidth="7.99609375" defaultRowHeight="15" customHeight="1"/>
  <cols>
    <col min="1" max="1" width="7.10546875" style="208" customWidth="1"/>
    <col min="2" max="2" width="6.77734375" style="311" customWidth="1"/>
    <col min="3" max="3" width="6.77734375" style="312" customWidth="1"/>
    <col min="4" max="4" width="6.99609375" style="312" customWidth="1"/>
    <col min="5" max="5" width="6.77734375" style="311" customWidth="1"/>
    <col min="6" max="6" width="6.77734375" style="312" customWidth="1"/>
    <col min="7" max="7" width="7.10546875" style="313" customWidth="1"/>
    <col min="8" max="8" width="6.77734375" style="311" customWidth="1"/>
    <col min="9" max="9" width="6.77734375" style="312" customWidth="1"/>
    <col min="10" max="10" width="6.99609375" style="313" customWidth="1"/>
    <col min="11" max="11" width="6.77734375" style="311" customWidth="1"/>
    <col min="12" max="12" width="6.77734375" style="312" customWidth="1"/>
    <col min="13" max="13" width="7.10546875" style="313" bestFit="1" customWidth="1"/>
    <col min="14" max="14" width="5.99609375" style="311" customWidth="1"/>
    <col min="15" max="15" width="6.77734375" style="312" customWidth="1"/>
    <col min="16" max="16" width="6.77734375" style="313" customWidth="1"/>
    <col min="17" max="17" width="5.77734375" style="311" customWidth="1"/>
    <col min="18" max="18" width="8.10546875" style="312" customWidth="1"/>
    <col min="19" max="19" width="6.3359375" style="313" customWidth="1"/>
    <col min="20" max="20" width="7.10546875" style="314" customWidth="1"/>
    <col min="21" max="21" width="7.10546875" style="209" customWidth="1"/>
    <col min="22" max="22" width="6.21484375" style="228" customWidth="1"/>
    <col min="23" max="23" width="7.10546875" style="228" customWidth="1"/>
    <col min="24" max="24" width="6.88671875" style="228" customWidth="1"/>
    <col min="25" max="25" width="5.99609375" style="228" customWidth="1"/>
    <col min="26" max="26" width="7.10546875" style="228" customWidth="1"/>
    <col min="27" max="27" width="6.4453125" style="228" customWidth="1"/>
    <col min="28" max="28" width="5.99609375" style="228" customWidth="1"/>
    <col min="29" max="29" width="7.10546875" style="228" customWidth="1"/>
    <col min="30" max="30" width="6.6640625" style="228" customWidth="1"/>
    <col min="31" max="31" width="7.88671875" style="228" customWidth="1"/>
    <col min="32" max="32" width="7.77734375" style="228" customWidth="1"/>
    <col min="33" max="33" width="6.77734375" style="228" customWidth="1"/>
    <col min="34" max="34" width="6.5546875" style="228" customWidth="1"/>
    <col min="35" max="35" width="7.10546875" style="228" customWidth="1"/>
    <col min="36" max="36" width="6.4453125" style="228" customWidth="1"/>
    <col min="37" max="37" width="6.10546875" style="228" customWidth="1"/>
    <col min="38" max="38" width="7.10546875" style="228" customWidth="1"/>
    <col min="39" max="39" width="6.5546875" style="228" customWidth="1"/>
    <col min="40" max="40" width="7.10546875" style="209" customWidth="1"/>
    <col min="41" max="41" width="0.671875" style="228" customWidth="1"/>
    <col min="42" max="42" width="8.5546875" style="227" customWidth="1"/>
    <col min="43" max="43" width="6.10546875" style="228" customWidth="1"/>
    <col min="44" max="44" width="7.21484375" style="228" customWidth="1"/>
    <col min="45" max="45" width="5.5546875" style="228" customWidth="1"/>
    <col min="46" max="46" width="6.10546875" style="228" customWidth="1"/>
    <col min="47" max="47" width="6.77734375" style="228" customWidth="1"/>
    <col min="48" max="48" width="5.88671875" style="228" customWidth="1"/>
    <col min="49" max="49" width="6.10546875" style="228" customWidth="1"/>
    <col min="50" max="50" width="6.77734375" style="228" customWidth="1"/>
    <col min="51" max="51" width="5.88671875" style="228" customWidth="1"/>
    <col min="52" max="53" width="0.671875" style="228" customWidth="1"/>
    <col min="54" max="54" width="6.10546875" style="228" customWidth="1"/>
    <col min="55" max="55" width="7.21484375" style="228" customWidth="1"/>
    <col min="56" max="56" width="6.21484375" style="228" customWidth="1"/>
    <col min="57" max="57" width="5.4453125" style="228" customWidth="1"/>
    <col min="58" max="58" width="6.88671875" style="228" customWidth="1"/>
    <col min="59" max="59" width="7.5546875" style="228" customWidth="1"/>
    <col min="60" max="60" width="6.10546875" style="228" customWidth="1"/>
    <col min="61" max="61" width="6.77734375" style="228" customWidth="1"/>
    <col min="62" max="62" width="8.5546875" style="228" customWidth="1"/>
    <col min="63" max="63" width="9.4453125" style="228" customWidth="1"/>
    <col min="64" max="64" width="0.671875" style="228" customWidth="1"/>
    <col min="65" max="16384" width="7.99609375" style="228" customWidth="1"/>
  </cols>
  <sheetData>
    <row r="1" spans="1:40" s="212" customFormat="1" ht="11.25">
      <c r="A1" s="159" t="s">
        <v>319</v>
      </c>
      <c r="B1" s="290"/>
      <c r="C1" s="291"/>
      <c r="D1" s="291"/>
      <c r="E1" s="290"/>
      <c r="F1" s="291"/>
      <c r="G1" s="292"/>
      <c r="H1" s="290"/>
      <c r="I1" s="291"/>
      <c r="J1" s="292"/>
      <c r="K1" s="290"/>
      <c r="L1" s="291"/>
      <c r="M1" s="292"/>
      <c r="N1" s="290"/>
      <c r="O1" s="291"/>
      <c r="P1" s="292"/>
      <c r="Q1" s="290"/>
      <c r="R1" s="291"/>
      <c r="S1" s="292"/>
      <c r="T1" s="200" t="s">
        <v>318</v>
      </c>
      <c r="U1" s="159" t="s">
        <v>128</v>
      </c>
      <c r="AN1" s="200" t="s">
        <v>6</v>
      </c>
    </row>
    <row r="2" spans="1:40" s="46" customFormat="1" ht="12">
      <c r="A2" s="201"/>
      <c r="B2" s="293"/>
      <c r="C2" s="237"/>
      <c r="D2" s="237"/>
      <c r="E2" s="293"/>
      <c r="F2" s="237"/>
      <c r="G2" s="282"/>
      <c r="H2" s="293"/>
      <c r="I2" s="237"/>
      <c r="J2" s="282"/>
      <c r="K2" s="293"/>
      <c r="L2" s="237"/>
      <c r="M2" s="282"/>
      <c r="N2" s="293"/>
      <c r="O2" s="237"/>
      <c r="P2" s="282"/>
      <c r="Q2" s="293"/>
      <c r="R2" s="237"/>
      <c r="S2" s="282"/>
      <c r="T2" s="294"/>
      <c r="U2" s="201"/>
      <c r="AN2" s="201"/>
    </row>
    <row r="3" spans="1:71" s="215" customFormat="1" ht="21" customHeight="1">
      <c r="A3" s="202" t="s">
        <v>343</v>
      </c>
      <c r="B3" s="265"/>
      <c r="C3" s="265"/>
      <c r="D3" s="265"/>
      <c r="E3" s="265"/>
      <c r="F3" s="265"/>
      <c r="G3" s="265"/>
      <c r="H3" s="265"/>
      <c r="I3" s="265"/>
      <c r="J3" s="265"/>
      <c r="K3" s="265" t="s">
        <v>480</v>
      </c>
      <c r="L3" s="265"/>
      <c r="M3" s="265"/>
      <c r="N3" s="265"/>
      <c r="O3" s="265"/>
      <c r="P3" s="265"/>
      <c r="Q3" s="265"/>
      <c r="R3" s="265"/>
      <c r="S3" s="265"/>
      <c r="T3" s="202"/>
      <c r="U3" s="202" t="s">
        <v>345</v>
      </c>
      <c r="V3" s="265"/>
      <c r="W3" s="265"/>
      <c r="X3" s="265"/>
      <c r="Y3" s="265"/>
      <c r="Z3" s="265"/>
      <c r="AA3" s="265"/>
      <c r="AB3" s="265"/>
      <c r="AC3" s="265"/>
      <c r="AD3" s="265"/>
      <c r="AE3" s="265" t="s">
        <v>479</v>
      </c>
      <c r="AF3" s="265"/>
      <c r="AG3" s="265"/>
      <c r="AH3" s="265"/>
      <c r="AI3" s="265"/>
      <c r="AJ3" s="265"/>
      <c r="AK3" s="265"/>
      <c r="AL3" s="265"/>
      <c r="AM3" s="265"/>
      <c r="AN3" s="202"/>
      <c r="AO3" s="295"/>
      <c r="BL3" s="296"/>
      <c r="BM3" s="296"/>
      <c r="BN3" s="296"/>
      <c r="BO3" s="296"/>
      <c r="BP3" s="296"/>
      <c r="BQ3" s="296"/>
      <c r="BR3" s="296"/>
      <c r="BS3" s="296"/>
    </row>
    <row r="4" spans="1:41" s="217" customFormat="1" ht="12">
      <c r="A4" s="203"/>
      <c r="B4" s="242"/>
      <c r="C4" s="242"/>
      <c r="D4" s="242"/>
      <c r="E4" s="271"/>
      <c r="F4" s="242"/>
      <c r="G4" s="272"/>
      <c r="H4" s="271"/>
      <c r="I4" s="242"/>
      <c r="J4" s="272"/>
      <c r="K4" s="242"/>
      <c r="L4" s="242"/>
      <c r="M4" s="271"/>
      <c r="N4" s="271"/>
      <c r="O4" s="242"/>
      <c r="P4" s="272"/>
      <c r="Q4" s="271"/>
      <c r="R4" s="242"/>
      <c r="S4" s="272"/>
      <c r="T4" s="203"/>
      <c r="U4" s="203"/>
      <c r="V4" s="271"/>
      <c r="W4" s="242"/>
      <c r="X4" s="272"/>
      <c r="Y4" s="271"/>
      <c r="Z4" s="242"/>
      <c r="AA4" s="272"/>
      <c r="AB4" s="242"/>
      <c r="AC4" s="242"/>
      <c r="AD4" s="242"/>
      <c r="AE4" s="271"/>
      <c r="AF4" s="242"/>
      <c r="AG4" s="272"/>
      <c r="AH4" s="271"/>
      <c r="AI4" s="242"/>
      <c r="AJ4" s="272"/>
      <c r="AK4" s="242"/>
      <c r="AL4" s="242"/>
      <c r="AM4" s="271"/>
      <c r="AN4" s="203"/>
      <c r="AO4" s="216"/>
    </row>
    <row r="5" spans="1:41" s="46" customFormat="1" ht="15.75" customHeight="1" thickBot="1">
      <c r="A5" s="204" t="s">
        <v>131</v>
      </c>
      <c r="B5" s="297"/>
      <c r="C5" s="232"/>
      <c r="D5" s="232"/>
      <c r="E5" s="297"/>
      <c r="F5" s="297"/>
      <c r="G5" s="235"/>
      <c r="H5" s="297"/>
      <c r="I5" s="232"/>
      <c r="J5" s="235"/>
      <c r="K5" s="297"/>
      <c r="L5" s="232"/>
      <c r="M5" s="235"/>
      <c r="N5" s="297"/>
      <c r="O5" s="232"/>
      <c r="P5" s="235"/>
      <c r="Q5" s="297"/>
      <c r="R5" s="232"/>
      <c r="S5" s="235"/>
      <c r="T5" s="205" t="s">
        <v>132</v>
      </c>
      <c r="U5" s="204" t="s">
        <v>131</v>
      </c>
      <c r="V5" s="297"/>
      <c r="W5" s="232"/>
      <c r="X5" s="235"/>
      <c r="Y5" s="297"/>
      <c r="Z5" s="232"/>
      <c r="AA5" s="235"/>
      <c r="AB5" s="297"/>
      <c r="AC5" s="232"/>
      <c r="AD5" s="232"/>
      <c r="AE5" s="297"/>
      <c r="AF5" s="297"/>
      <c r="AG5" s="235"/>
      <c r="AH5" s="297"/>
      <c r="AI5" s="232"/>
      <c r="AJ5" s="235"/>
      <c r="AK5" s="297"/>
      <c r="AL5" s="232"/>
      <c r="AM5" s="235"/>
      <c r="AN5" s="205" t="s">
        <v>132</v>
      </c>
      <c r="AO5" s="52"/>
    </row>
    <row r="6" spans="1:40" s="232" customFormat="1" ht="15.75" customHeight="1">
      <c r="A6" s="1137" t="s">
        <v>366</v>
      </c>
      <c r="B6" s="734" t="s">
        <v>483</v>
      </c>
      <c r="C6" s="735"/>
      <c r="D6" s="735"/>
      <c r="E6" s="736"/>
      <c r="F6" s="737"/>
      <c r="G6" s="644"/>
      <c r="H6" s="738"/>
      <c r="I6" s="737"/>
      <c r="J6" s="644"/>
      <c r="K6" s="738"/>
      <c r="L6" s="737"/>
      <c r="M6" s="739"/>
      <c r="N6" s="739"/>
      <c r="O6" s="739"/>
      <c r="P6" s="739"/>
      <c r="Q6" s="739"/>
      <c r="R6" s="739"/>
      <c r="S6" s="739"/>
      <c r="T6" s="1140" t="s">
        <v>5</v>
      </c>
      <c r="U6" s="1137" t="s">
        <v>366</v>
      </c>
      <c r="V6" s="1152" t="s">
        <v>475</v>
      </c>
      <c r="W6" s="1153"/>
      <c r="X6" s="1153"/>
      <c r="Y6" s="736"/>
      <c r="Z6" s="761"/>
      <c r="AA6" s="737"/>
      <c r="AB6" s="644"/>
      <c r="AC6" s="737"/>
      <c r="AD6" s="762"/>
      <c r="AE6" s="734" t="s">
        <v>484</v>
      </c>
      <c r="AF6" s="755"/>
      <c r="AG6" s="765"/>
      <c r="AH6" s="766"/>
      <c r="AI6" s="737"/>
      <c r="AJ6" s="644"/>
      <c r="AK6" s="738"/>
      <c r="AL6" s="737"/>
      <c r="AM6" s="644"/>
      <c r="AN6" s="1140" t="s">
        <v>317</v>
      </c>
    </row>
    <row r="7" spans="1:40" s="232" customFormat="1" ht="15.75" customHeight="1">
      <c r="A7" s="1138"/>
      <c r="B7" s="674" t="s">
        <v>471</v>
      </c>
      <c r="C7" s="740"/>
      <c r="D7" s="671"/>
      <c r="E7" s="741" t="s">
        <v>467</v>
      </c>
      <c r="F7" s="742"/>
      <c r="G7" s="743"/>
      <c r="H7" s="741" t="s">
        <v>468</v>
      </c>
      <c r="I7" s="742"/>
      <c r="J7" s="743"/>
      <c r="K7" s="741" t="s">
        <v>485</v>
      </c>
      <c r="L7" s="742"/>
      <c r="M7" s="743"/>
      <c r="N7" s="741" t="s">
        <v>486</v>
      </c>
      <c r="O7" s="742"/>
      <c r="P7" s="743"/>
      <c r="Q7" s="740" t="s">
        <v>469</v>
      </c>
      <c r="R7" s="744"/>
      <c r="S7" s="745"/>
      <c r="T7" s="1141"/>
      <c r="U7" s="1138"/>
      <c r="V7" s="1145" t="s">
        <v>20</v>
      </c>
      <c r="W7" s="1146"/>
      <c r="X7" s="1147"/>
      <c r="Y7" s="1148" t="s">
        <v>487</v>
      </c>
      <c r="Z7" s="1149"/>
      <c r="AA7" s="1150"/>
      <c r="AB7" s="1146" t="s">
        <v>476</v>
      </c>
      <c r="AC7" s="1146"/>
      <c r="AD7" s="1147"/>
      <c r="AE7" s="1145" t="s">
        <v>477</v>
      </c>
      <c r="AF7" s="1146"/>
      <c r="AG7" s="1147"/>
      <c r="AH7" s="740" t="s">
        <v>488</v>
      </c>
      <c r="AI7" s="744"/>
      <c r="AJ7" s="745"/>
      <c r="AK7" s="1148" t="s">
        <v>489</v>
      </c>
      <c r="AL7" s="1149"/>
      <c r="AM7" s="1150"/>
      <c r="AN7" s="1141"/>
    </row>
    <row r="8" spans="1:40" s="232" customFormat="1" ht="15.75" customHeight="1">
      <c r="A8" s="1138"/>
      <c r="B8" s="746" t="s">
        <v>470</v>
      </c>
      <c r="C8" s="657" t="s">
        <v>447</v>
      </c>
      <c r="D8" s="747"/>
      <c r="E8" s="748" t="s">
        <v>470</v>
      </c>
      <c r="F8" s="657" t="s">
        <v>447</v>
      </c>
      <c r="G8" s="747"/>
      <c r="H8" s="748" t="s">
        <v>470</v>
      </c>
      <c r="I8" s="657" t="s">
        <v>447</v>
      </c>
      <c r="J8" s="747"/>
      <c r="K8" s="749" t="s">
        <v>470</v>
      </c>
      <c r="L8" s="657" t="s">
        <v>447</v>
      </c>
      <c r="M8" s="747"/>
      <c r="N8" s="748" t="s">
        <v>470</v>
      </c>
      <c r="O8" s="657" t="s">
        <v>447</v>
      </c>
      <c r="P8" s="747"/>
      <c r="Q8" s="748" t="s">
        <v>470</v>
      </c>
      <c r="R8" s="657" t="s">
        <v>447</v>
      </c>
      <c r="S8" s="747"/>
      <c r="T8" s="1141"/>
      <c r="U8" s="1138"/>
      <c r="V8" s="748" t="s">
        <v>470</v>
      </c>
      <c r="W8" s="685" t="s">
        <v>447</v>
      </c>
      <c r="X8" s="747"/>
      <c r="Y8" s="749" t="s">
        <v>470</v>
      </c>
      <c r="Z8" s="657" t="s">
        <v>447</v>
      </c>
      <c r="AA8" s="763"/>
      <c r="AB8" s="748" t="s">
        <v>470</v>
      </c>
      <c r="AC8" s="657" t="s">
        <v>447</v>
      </c>
      <c r="AD8" s="747"/>
      <c r="AE8" s="748" t="s">
        <v>470</v>
      </c>
      <c r="AF8" s="657" t="s">
        <v>447</v>
      </c>
      <c r="AG8" s="747"/>
      <c r="AH8" s="748" t="s">
        <v>470</v>
      </c>
      <c r="AI8" s="657" t="s">
        <v>447</v>
      </c>
      <c r="AJ8" s="747"/>
      <c r="AK8" s="749" t="s">
        <v>470</v>
      </c>
      <c r="AL8" s="657" t="s">
        <v>447</v>
      </c>
      <c r="AM8" s="747"/>
      <c r="AN8" s="1141"/>
    </row>
    <row r="9" spans="1:40" s="232" customFormat="1" ht="15.75" customHeight="1">
      <c r="A9" s="1139"/>
      <c r="B9" s="750" t="s">
        <v>114</v>
      </c>
      <c r="C9" s="751" t="s">
        <v>16</v>
      </c>
      <c r="D9" s="668" t="s">
        <v>449</v>
      </c>
      <c r="E9" s="750" t="s">
        <v>15</v>
      </c>
      <c r="F9" s="751" t="s">
        <v>16</v>
      </c>
      <c r="G9" s="668" t="s">
        <v>449</v>
      </c>
      <c r="H9" s="750" t="s">
        <v>15</v>
      </c>
      <c r="I9" s="751" t="s">
        <v>16</v>
      </c>
      <c r="J9" s="752" t="s">
        <v>449</v>
      </c>
      <c r="K9" s="752" t="s">
        <v>15</v>
      </c>
      <c r="L9" s="667" t="s">
        <v>16</v>
      </c>
      <c r="M9" s="753" t="s">
        <v>449</v>
      </c>
      <c r="N9" s="750" t="s">
        <v>15</v>
      </c>
      <c r="O9" s="751" t="s">
        <v>16</v>
      </c>
      <c r="P9" s="668" t="s">
        <v>449</v>
      </c>
      <c r="Q9" s="750" t="s">
        <v>15</v>
      </c>
      <c r="R9" s="751" t="s">
        <v>16</v>
      </c>
      <c r="S9" s="668" t="s">
        <v>449</v>
      </c>
      <c r="T9" s="1142"/>
      <c r="U9" s="1139"/>
      <c r="V9" s="750" t="s">
        <v>15</v>
      </c>
      <c r="W9" s="764" t="s">
        <v>16</v>
      </c>
      <c r="X9" s="668" t="s">
        <v>449</v>
      </c>
      <c r="Y9" s="752" t="s">
        <v>15</v>
      </c>
      <c r="Z9" s="751" t="s">
        <v>16</v>
      </c>
      <c r="AA9" s="753" t="s">
        <v>449</v>
      </c>
      <c r="AB9" s="750" t="s">
        <v>15</v>
      </c>
      <c r="AC9" s="751" t="s">
        <v>16</v>
      </c>
      <c r="AD9" s="752" t="s">
        <v>449</v>
      </c>
      <c r="AE9" s="750" t="s">
        <v>15</v>
      </c>
      <c r="AF9" s="751" t="s">
        <v>16</v>
      </c>
      <c r="AG9" s="668" t="s">
        <v>449</v>
      </c>
      <c r="AH9" s="750" t="s">
        <v>15</v>
      </c>
      <c r="AI9" s="751" t="s">
        <v>16</v>
      </c>
      <c r="AJ9" s="668" t="s">
        <v>449</v>
      </c>
      <c r="AK9" s="752" t="s">
        <v>15</v>
      </c>
      <c r="AL9" s="751" t="s">
        <v>16</v>
      </c>
      <c r="AM9" s="671" t="s">
        <v>449</v>
      </c>
      <c r="AN9" s="1142"/>
    </row>
    <row r="10" spans="1:41" s="46" customFormat="1" ht="23.25" customHeight="1">
      <c r="A10" s="767">
        <v>2015</v>
      </c>
      <c r="B10" s="768">
        <v>50.8</v>
      </c>
      <c r="C10" s="768">
        <v>2803.4</v>
      </c>
      <c r="D10" s="769">
        <v>5518.503937007875</v>
      </c>
      <c r="E10" s="768">
        <v>13.4</v>
      </c>
      <c r="F10" s="768">
        <v>651.2</v>
      </c>
      <c r="G10" s="769">
        <v>4859.701492537314</v>
      </c>
      <c r="H10" s="768">
        <v>0</v>
      </c>
      <c r="I10" s="768">
        <v>0</v>
      </c>
      <c r="J10" s="769">
        <v>0</v>
      </c>
      <c r="K10" s="768">
        <v>15.4</v>
      </c>
      <c r="L10" s="768">
        <v>552.8</v>
      </c>
      <c r="M10" s="769">
        <v>3589.6103896103896</v>
      </c>
      <c r="N10" s="768">
        <v>1</v>
      </c>
      <c r="O10" s="768">
        <v>142</v>
      </c>
      <c r="P10" s="769">
        <v>14200</v>
      </c>
      <c r="Q10" s="676">
        <v>0</v>
      </c>
      <c r="R10" s="676">
        <v>0</v>
      </c>
      <c r="S10" s="769" t="s">
        <v>52</v>
      </c>
      <c r="T10" s="770">
        <v>2015</v>
      </c>
      <c r="U10" s="771">
        <v>2015</v>
      </c>
      <c r="V10" s="769">
        <v>24.1</v>
      </c>
      <c r="W10" s="769">
        <v>1697</v>
      </c>
      <c r="X10" s="772">
        <v>7041.49377593361</v>
      </c>
      <c r="Y10" s="769">
        <v>24.1</v>
      </c>
      <c r="Z10" s="769">
        <v>1697</v>
      </c>
      <c r="AA10" s="769">
        <v>7041.49377593361</v>
      </c>
      <c r="AB10" s="768">
        <v>0</v>
      </c>
      <c r="AC10" s="768">
        <v>0</v>
      </c>
      <c r="AD10" s="769">
        <v>0</v>
      </c>
      <c r="AE10" s="773">
        <v>471.6</v>
      </c>
      <c r="AF10" s="773">
        <v>3955.7000000000007</v>
      </c>
      <c r="AG10" s="769">
        <v>838.7828668363021</v>
      </c>
      <c r="AH10" s="768">
        <v>296</v>
      </c>
      <c r="AI10" s="768">
        <v>725.2</v>
      </c>
      <c r="AJ10" s="769">
        <v>245.00000000000003</v>
      </c>
      <c r="AK10" s="768">
        <v>78</v>
      </c>
      <c r="AL10" s="768">
        <v>1591.9</v>
      </c>
      <c r="AM10" s="769">
        <v>2040.8974358974358</v>
      </c>
      <c r="AN10" s="774">
        <v>2015</v>
      </c>
      <c r="AO10" s="255"/>
    </row>
    <row r="11" spans="1:41" s="46" customFormat="1" ht="23.25" customHeight="1">
      <c r="A11" s="767">
        <v>2016</v>
      </c>
      <c r="B11" s="768">
        <v>53</v>
      </c>
      <c r="C11" s="768">
        <v>3327</v>
      </c>
      <c r="D11" s="769">
        <v>6277.358490566038</v>
      </c>
      <c r="E11" s="768">
        <v>13.1</v>
      </c>
      <c r="F11" s="768">
        <v>621</v>
      </c>
      <c r="G11" s="769">
        <v>4740.458015267175</v>
      </c>
      <c r="H11" s="768">
        <v>0</v>
      </c>
      <c r="I11" s="768">
        <v>0</v>
      </c>
      <c r="J11" s="769">
        <v>0</v>
      </c>
      <c r="K11" s="768">
        <v>15.6</v>
      </c>
      <c r="L11" s="768">
        <v>560</v>
      </c>
      <c r="M11" s="769">
        <v>3589.74358974359</v>
      </c>
      <c r="N11" s="768">
        <v>3.3</v>
      </c>
      <c r="O11" s="768">
        <v>645</v>
      </c>
      <c r="P11" s="769">
        <v>19545.454545454548</v>
      </c>
      <c r="Q11" s="676">
        <v>0</v>
      </c>
      <c r="R11" s="676">
        <v>0</v>
      </c>
      <c r="S11" s="769" t="s">
        <v>52</v>
      </c>
      <c r="T11" s="770">
        <v>2016</v>
      </c>
      <c r="U11" s="771">
        <v>2016</v>
      </c>
      <c r="V11" s="769">
        <v>19</v>
      </c>
      <c r="W11" s="769">
        <v>1554</v>
      </c>
      <c r="X11" s="772">
        <v>8178.947368421052</v>
      </c>
      <c r="Y11" s="769">
        <v>19</v>
      </c>
      <c r="Z11" s="769">
        <v>1554</v>
      </c>
      <c r="AA11" s="769">
        <v>8178.947368421052</v>
      </c>
      <c r="AB11" s="768">
        <v>0</v>
      </c>
      <c r="AC11" s="768">
        <v>0</v>
      </c>
      <c r="AD11" s="769">
        <v>0</v>
      </c>
      <c r="AE11" s="773">
        <v>414</v>
      </c>
      <c r="AF11" s="773">
        <v>3602.1</v>
      </c>
      <c r="AG11" s="769">
        <v>870.0724637681159</v>
      </c>
      <c r="AH11" s="768">
        <v>252</v>
      </c>
      <c r="AI11" s="768">
        <v>615</v>
      </c>
      <c r="AJ11" s="769">
        <v>244.04761904761907</v>
      </c>
      <c r="AK11" s="768">
        <v>72</v>
      </c>
      <c r="AL11" s="768">
        <v>1420</v>
      </c>
      <c r="AM11" s="769">
        <v>1972.2222222222222</v>
      </c>
      <c r="AN11" s="774">
        <v>2016</v>
      </c>
      <c r="AO11" s="255"/>
    </row>
    <row r="12" spans="1:41" s="46" customFormat="1" ht="23.25" customHeight="1">
      <c r="A12" s="767">
        <v>2017</v>
      </c>
      <c r="B12" s="768">
        <v>51.2</v>
      </c>
      <c r="C12" s="768">
        <v>3396</v>
      </c>
      <c r="D12" s="769">
        <v>6632.8125</v>
      </c>
      <c r="E12" s="768">
        <v>12.9</v>
      </c>
      <c r="F12" s="768">
        <v>581</v>
      </c>
      <c r="G12" s="769">
        <v>4503.875968992248</v>
      </c>
      <c r="H12" s="768">
        <v>0</v>
      </c>
      <c r="I12" s="768">
        <v>0</v>
      </c>
      <c r="J12" s="769">
        <v>0</v>
      </c>
      <c r="K12" s="768">
        <v>14.6</v>
      </c>
      <c r="L12" s="768">
        <v>511</v>
      </c>
      <c r="M12" s="769">
        <v>3500</v>
      </c>
      <c r="N12" s="768">
        <v>3.9</v>
      </c>
      <c r="O12" s="768">
        <v>884</v>
      </c>
      <c r="P12" s="769">
        <v>22666.666666666668</v>
      </c>
      <c r="Q12" s="676">
        <v>0</v>
      </c>
      <c r="R12" s="676">
        <v>0</v>
      </c>
      <c r="S12" s="769" t="s">
        <v>52</v>
      </c>
      <c r="T12" s="770">
        <v>2017</v>
      </c>
      <c r="U12" s="771">
        <v>2017</v>
      </c>
      <c r="V12" s="769">
        <v>32</v>
      </c>
      <c r="W12" s="769">
        <v>2240</v>
      </c>
      <c r="X12" s="772">
        <v>7000</v>
      </c>
      <c r="Y12" s="769">
        <v>32</v>
      </c>
      <c r="Z12" s="769">
        <v>2240</v>
      </c>
      <c r="AA12" s="769">
        <v>7000</v>
      </c>
      <c r="AB12" s="768">
        <v>0</v>
      </c>
      <c r="AC12" s="768">
        <v>0</v>
      </c>
      <c r="AD12" s="769">
        <v>0</v>
      </c>
      <c r="AE12" s="773">
        <v>317.5</v>
      </c>
      <c r="AF12" s="773">
        <v>2653.6</v>
      </c>
      <c r="AG12" s="769">
        <v>835.779527559055</v>
      </c>
      <c r="AH12" s="768">
        <v>214</v>
      </c>
      <c r="AI12" s="768">
        <v>518</v>
      </c>
      <c r="AJ12" s="769">
        <v>242.05607476635515</v>
      </c>
      <c r="AK12" s="768">
        <v>45.3</v>
      </c>
      <c r="AL12" s="768">
        <v>914</v>
      </c>
      <c r="AM12" s="769">
        <v>2017.6600441501105</v>
      </c>
      <c r="AN12" s="774">
        <v>2017</v>
      </c>
      <c r="AO12" s="255"/>
    </row>
    <row r="13" spans="1:41" s="46" customFormat="1" ht="23.25" customHeight="1">
      <c r="A13" s="767">
        <v>2018</v>
      </c>
      <c r="B13" s="768">
        <v>50.4</v>
      </c>
      <c r="C13" s="768">
        <v>3170</v>
      </c>
      <c r="D13" s="769">
        <v>6289.68253968254</v>
      </c>
      <c r="E13" s="768">
        <v>12.3</v>
      </c>
      <c r="F13" s="768">
        <v>563</v>
      </c>
      <c r="G13" s="769">
        <v>4577.235772357723</v>
      </c>
      <c r="H13" s="768">
        <v>0</v>
      </c>
      <c r="I13" s="768">
        <v>0</v>
      </c>
      <c r="J13" s="769">
        <v>0</v>
      </c>
      <c r="K13" s="768">
        <v>12</v>
      </c>
      <c r="L13" s="768">
        <v>420</v>
      </c>
      <c r="M13" s="769">
        <v>3500</v>
      </c>
      <c r="N13" s="768">
        <v>4.1</v>
      </c>
      <c r="O13" s="768">
        <v>420</v>
      </c>
      <c r="P13" s="769">
        <v>10243.902439024392</v>
      </c>
      <c r="Q13" s="676">
        <v>0</v>
      </c>
      <c r="R13" s="676">
        <v>0</v>
      </c>
      <c r="S13" s="769" t="s">
        <v>52</v>
      </c>
      <c r="T13" s="770">
        <v>2018</v>
      </c>
      <c r="U13" s="771">
        <v>2018</v>
      </c>
      <c r="V13" s="769">
        <v>49.1</v>
      </c>
      <c r="W13" s="769">
        <v>2802.3</v>
      </c>
      <c r="X13" s="772">
        <v>5707.331975560081</v>
      </c>
      <c r="Y13" s="769">
        <v>49.1</v>
      </c>
      <c r="Z13" s="769">
        <v>2802.3</v>
      </c>
      <c r="AA13" s="769">
        <v>5707.331975560081</v>
      </c>
      <c r="AB13" s="768">
        <v>0</v>
      </c>
      <c r="AC13" s="768">
        <v>0</v>
      </c>
      <c r="AD13" s="769">
        <v>0</v>
      </c>
      <c r="AE13" s="773">
        <v>282.2</v>
      </c>
      <c r="AF13" s="773">
        <v>1732.9</v>
      </c>
      <c r="AG13" s="769">
        <v>614.0680368532956</v>
      </c>
      <c r="AH13" s="768">
        <v>190.2</v>
      </c>
      <c r="AI13" s="768">
        <v>594</v>
      </c>
      <c r="AJ13" s="769">
        <v>312.30283911671927</v>
      </c>
      <c r="AK13" s="768">
        <v>34.9</v>
      </c>
      <c r="AL13" s="768">
        <v>775.9</v>
      </c>
      <c r="AM13" s="769">
        <v>2223.209169054441</v>
      </c>
      <c r="AN13" s="774">
        <v>2018</v>
      </c>
      <c r="AO13" s="255"/>
    </row>
    <row r="14" spans="1:41" s="217" customFormat="1" ht="23.25" customHeight="1">
      <c r="A14" s="775">
        <v>2019</v>
      </c>
      <c r="B14" s="776">
        <f>SUM(E14,H14,K14,N14,Q14,B34)</f>
        <v>29.6</v>
      </c>
      <c r="C14" s="776">
        <f>SUM(F14,I14,L14,O14,R14,C34)</f>
        <v>4370.1</v>
      </c>
      <c r="D14" s="777">
        <f>C14/B14*100</f>
        <v>14763.851351351352</v>
      </c>
      <c r="E14" s="776">
        <v>9.8</v>
      </c>
      <c r="F14" s="776">
        <v>3105</v>
      </c>
      <c r="G14" s="777">
        <f>F14/E14*100</f>
        <v>31683.67346938775</v>
      </c>
      <c r="H14" s="779">
        <v>0</v>
      </c>
      <c r="I14" s="778">
        <v>0</v>
      </c>
      <c r="J14" s="778">
        <v>0</v>
      </c>
      <c r="K14" s="776">
        <v>4.2</v>
      </c>
      <c r="L14" s="776">
        <v>114.6</v>
      </c>
      <c r="M14" s="777">
        <f>L14/K14*100</f>
        <v>2728.5714285714284</v>
      </c>
      <c r="N14" s="776">
        <v>4.8</v>
      </c>
      <c r="O14" s="776">
        <v>343.3</v>
      </c>
      <c r="P14" s="777">
        <f>O14/N14*100</f>
        <v>7152.083333333334</v>
      </c>
      <c r="Q14" s="1041">
        <v>1.2</v>
      </c>
      <c r="R14" s="1041">
        <v>40.3</v>
      </c>
      <c r="S14" s="1040">
        <f>R14/Q14*100</f>
        <v>3358.3333333333335</v>
      </c>
      <c r="T14" s="780">
        <v>2019</v>
      </c>
      <c r="U14" s="781">
        <v>2019</v>
      </c>
      <c r="V14" s="782">
        <f>SUM(Y14,AB14)</f>
        <v>34.9</v>
      </c>
      <c r="W14" s="782">
        <f>SUM(Z14,AC14)</f>
        <v>1876.1</v>
      </c>
      <c r="X14" s="777">
        <f>W14/V14*100</f>
        <v>5375.644699140401</v>
      </c>
      <c r="Y14" s="776">
        <v>34.6</v>
      </c>
      <c r="Z14" s="776">
        <v>1874</v>
      </c>
      <c r="AA14" s="777">
        <f>Z14/Y14*100</f>
        <v>5416.184971098266</v>
      </c>
      <c r="AB14" s="776">
        <v>0.3</v>
      </c>
      <c r="AC14" s="776">
        <v>2.1</v>
      </c>
      <c r="AD14" s="1040">
        <f>AC14/AB14*100</f>
        <v>700.0000000000001</v>
      </c>
      <c r="AE14" s="782">
        <f>SUM(AH14,AK14,V34,Y34,AB34)</f>
        <v>175.7</v>
      </c>
      <c r="AF14" s="782">
        <f>SUM(AI14,AL14,W34,Z34,AC34)</f>
        <v>1413.8999999999999</v>
      </c>
      <c r="AG14" s="777">
        <f>AF14/AE14*100</f>
        <v>804.7239612976664</v>
      </c>
      <c r="AH14" s="776">
        <v>136.7</v>
      </c>
      <c r="AI14" s="776">
        <v>529.3</v>
      </c>
      <c r="AJ14" s="1040">
        <f>AI14/AH14*100</f>
        <v>387.19824433065105</v>
      </c>
      <c r="AK14" s="776">
        <v>21.4</v>
      </c>
      <c r="AL14" s="776">
        <v>596.3</v>
      </c>
      <c r="AM14" s="1040">
        <f>AL14/AK14*100</f>
        <v>2786.448598130841</v>
      </c>
      <c r="AN14" s="783">
        <v>2019</v>
      </c>
      <c r="AO14" s="484"/>
    </row>
    <row r="15" spans="1:41" s="46" customFormat="1" ht="6.75" customHeight="1" thickBot="1">
      <c r="A15" s="298"/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300"/>
      <c r="U15" s="298"/>
      <c r="V15" s="301"/>
      <c r="W15" s="301"/>
      <c r="X15" s="301"/>
      <c r="Y15" s="301"/>
      <c r="Z15" s="301"/>
      <c r="AA15" s="302"/>
      <c r="AB15" s="301"/>
      <c r="AC15" s="301"/>
      <c r="AD15" s="301"/>
      <c r="AE15" s="299"/>
      <c r="AF15" s="299"/>
      <c r="AG15" s="299"/>
      <c r="AH15" s="299"/>
      <c r="AI15" s="299"/>
      <c r="AJ15" s="299"/>
      <c r="AK15" s="299"/>
      <c r="AL15" s="299"/>
      <c r="AM15" s="299"/>
      <c r="AN15" s="300"/>
      <c r="AO15" s="303"/>
    </row>
    <row r="16" spans="1:42" s="232" customFormat="1" ht="12" customHeight="1">
      <c r="A16" s="204" t="s">
        <v>315</v>
      </c>
      <c r="B16" s="282"/>
      <c r="C16" s="282"/>
      <c r="D16" s="282"/>
      <c r="E16" s="282"/>
      <c r="F16" s="282"/>
      <c r="G16" s="221"/>
      <c r="H16" s="221"/>
      <c r="I16" s="282"/>
      <c r="J16" s="282"/>
      <c r="K16" s="50" t="s">
        <v>316</v>
      </c>
      <c r="L16" s="223"/>
      <c r="M16" s="223"/>
      <c r="N16" s="282"/>
      <c r="O16" s="282"/>
      <c r="P16" s="282"/>
      <c r="Q16" s="282"/>
      <c r="R16" s="282"/>
      <c r="S16" s="282"/>
      <c r="T16" s="294"/>
      <c r="U16" s="204" t="s">
        <v>315</v>
      </c>
      <c r="AE16" s="50" t="s">
        <v>140</v>
      </c>
      <c r="AN16" s="304"/>
      <c r="AP16" s="231"/>
    </row>
    <row r="17" spans="1:42" s="232" customFormat="1" ht="12" customHeight="1">
      <c r="A17" s="304"/>
      <c r="B17" s="226"/>
      <c r="C17" s="226"/>
      <c r="D17" s="226"/>
      <c r="E17" s="287"/>
      <c r="F17" s="288"/>
      <c r="G17" s="226"/>
      <c r="H17" s="226"/>
      <c r="I17" s="225"/>
      <c r="J17" s="226"/>
      <c r="K17" s="226"/>
      <c r="L17" s="226"/>
      <c r="M17" s="226"/>
      <c r="N17" s="226"/>
      <c r="O17" s="224"/>
      <c r="P17" s="238"/>
      <c r="Q17" s="238"/>
      <c r="R17" s="238"/>
      <c r="S17" s="238"/>
      <c r="T17" s="209"/>
      <c r="U17" s="305"/>
      <c r="AN17" s="304"/>
      <c r="AP17" s="227"/>
    </row>
    <row r="18" spans="1:42" s="231" customFormat="1" ht="15" customHeight="1">
      <c r="A18" s="201"/>
      <c r="B18" s="293"/>
      <c r="C18" s="237"/>
      <c r="D18" s="282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201"/>
      <c r="U18" s="201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201"/>
      <c r="AP18" s="227"/>
    </row>
    <row r="19" spans="1:63" s="308" customFormat="1" ht="21" customHeight="1">
      <c r="A19" s="202" t="s">
        <v>344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 t="s">
        <v>481</v>
      </c>
      <c r="L19" s="265"/>
      <c r="M19" s="265"/>
      <c r="N19" s="265"/>
      <c r="O19" s="265"/>
      <c r="P19" s="265"/>
      <c r="Q19" s="265"/>
      <c r="R19" s="265"/>
      <c r="S19" s="265"/>
      <c r="T19" s="202"/>
      <c r="U19" s="202" t="s">
        <v>346</v>
      </c>
      <c r="V19" s="265"/>
      <c r="W19" s="265"/>
      <c r="X19" s="265"/>
      <c r="Y19" s="265"/>
      <c r="Z19" s="265"/>
      <c r="AA19" s="265"/>
      <c r="AB19" s="265"/>
      <c r="AC19" s="265"/>
      <c r="AD19" s="265"/>
      <c r="AE19" s="265" t="s">
        <v>482</v>
      </c>
      <c r="AF19" s="265"/>
      <c r="AG19" s="265"/>
      <c r="AH19" s="265"/>
      <c r="AI19" s="265"/>
      <c r="AJ19" s="265"/>
      <c r="AK19" s="265"/>
      <c r="AL19" s="265"/>
      <c r="AM19" s="265"/>
      <c r="AN19" s="202"/>
      <c r="AO19" s="306"/>
      <c r="AP19" s="307"/>
      <c r="AQ19" s="306"/>
      <c r="AR19" s="306"/>
      <c r="AS19" s="306"/>
      <c r="AT19" s="306"/>
      <c r="AU19" s="306"/>
      <c r="AV19" s="306"/>
      <c r="AW19" s="306"/>
      <c r="AX19" s="306"/>
      <c r="AY19" s="306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</row>
    <row r="20" spans="1:63" s="231" customFormat="1" ht="15" customHeight="1">
      <c r="A20" s="203"/>
      <c r="B20" s="271"/>
      <c r="C20" s="242"/>
      <c r="D20" s="272"/>
      <c r="E20" s="242"/>
      <c r="F20" s="242"/>
      <c r="G20" s="242"/>
      <c r="H20" s="271"/>
      <c r="I20" s="242"/>
      <c r="J20" s="272"/>
      <c r="K20" s="271"/>
      <c r="L20" s="242"/>
      <c r="M20" s="272"/>
      <c r="N20" s="242"/>
      <c r="O20" s="242"/>
      <c r="P20" s="271"/>
      <c r="Q20" s="271"/>
      <c r="R20" s="242"/>
      <c r="S20" s="272"/>
      <c r="T20" s="203"/>
      <c r="U20" s="1154"/>
      <c r="V20" s="1154"/>
      <c r="W20" s="1154"/>
      <c r="X20" s="1154"/>
      <c r="Y20" s="1154"/>
      <c r="Z20" s="1154"/>
      <c r="AA20" s="1154"/>
      <c r="AB20" s="1154"/>
      <c r="AC20" s="1154"/>
      <c r="AD20" s="1154"/>
      <c r="AE20" s="271"/>
      <c r="AF20" s="242"/>
      <c r="AG20" s="272"/>
      <c r="AH20" s="271"/>
      <c r="AI20" s="242"/>
      <c r="AJ20" s="272"/>
      <c r="AK20" s="242"/>
      <c r="AL20" s="242"/>
      <c r="AM20" s="271"/>
      <c r="AN20" s="203"/>
      <c r="AO20" s="228"/>
      <c r="AP20" s="227"/>
      <c r="AQ20" s="228"/>
      <c r="AR20" s="228"/>
      <c r="AS20" s="228"/>
      <c r="AT20" s="228"/>
      <c r="AU20" s="228"/>
      <c r="AV20" s="228"/>
      <c r="AW20" s="228"/>
      <c r="AX20" s="228"/>
      <c r="AY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</row>
    <row r="21" spans="1:63" s="231" customFormat="1" ht="15" customHeight="1" thickBot="1">
      <c r="A21" s="204" t="s">
        <v>131</v>
      </c>
      <c r="B21" s="297"/>
      <c r="C21" s="232"/>
      <c r="D21" s="235"/>
      <c r="E21" s="297"/>
      <c r="F21" s="232"/>
      <c r="G21" s="232"/>
      <c r="H21" s="297"/>
      <c r="I21" s="297"/>
      <c r="J21" s="235"/>
      <c r="K21" s="297"/>
      <c r="L21" s="232"/>
      <c r="M21" s="235"/>
      <c r="N21" s="297"/>
      <c r="O21" s="232"/>
      <c r="P21" s="235"/>
      <c r="Q21" s="297"/>
      <c r="R21" s="232"/>
      <c r="S21" s="235"/>
      <c r="T21" s="205" t="s">
        <v>132</v>
      </c>
      <c r="U21" s="204" t="s">
        <v>131</v>
      </c>
      <c r="V21" s="297"/>
      <c r="W21" s="232"/>
      <c r="X21" s="235"/>
      <c r="Y21" s="297"/>
      <c r="Z21" s="232"/>
      <c r="AA21" s="235"/>
      <c r="AB21" s="297"/>
      <c r="AC21" s="232"/>
      <c r="AD21" s="52"/>
      <c r="AE21" s="297"/>
      <c r="AF21" s="297"/>
      <c r="AG21" s="235"/>
      <c r="AH21" s="297"/>
      <c r="AI21" s="232"/>
      <c r="AJ21" s="235"/>
      <c r="AK21" s="297"/>
      <c r="AL21" s="232"/>
      <c r="AM21" s="235"/>
      <c r="AN21" s="205" t="s">
        <v>132</v>
      </c>
      <c r="AO21" s="228"/>
      <c r="AP21" s="227"/>
      <c r="AQ21" s="228"/>
      <c r="AR21" s="228"/>
      <c r="AS21" s="228"/>
      <c r="AT21" s="228"/>
      <c r="AU21" s="228"/>
      <c r="AV21" s="228"/>
      <c r="AW21" s="228"/>
      <c r="AX21" s="228"/>
      <c r="AY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</row>
    <row r="22" spans="1:63" s="231" customFormat="1" ht="15.75" customHeight="1">
      <c r="A22" s="1137" t="s">
        <v>490</v>
      </c>
      <c r="B22" s="739"/>
      <c r="C22" s="739"/>
      <c r="D22" s="754"/>
      <c r="E22" s="735" t="s">
        <v>472</v>
      </c>
      <c r="F22" s="755"/>
      <c r="G22" s="755"/>
      <c r="H22" s="756"/>
      <c r="I22" s="738"/>
      <c r="J22" s="644"/>
      <c r="K22" s="738"/>
      <c r="L22" s="737"/>
      <c r="M22" s="738"/>
      <c r="N22" s="738"/>
      <c r="O22" s="737"/>
      <c r="P22" s="757"/>
      <c r="Q22" s="738"/>
      <c r="R22" s="737"/>
      <c r="S22" s="645"/>
      <c r="T22" s="1140" t="s">
        <v>474</v>
      </c>
      <c r="U22" s="1137" t="s">
        <v>490</v>
      </c>
      <c r="V22" s="738"/>
      <c r="W22" s="737"/>
      <c r="X22" s="644"/>
      <c r="Y22" s="738"/>
      <c r="Z22" s="737"/>
      <c r="AA22" s="644"/>
      <c r="AB22" s="738"/>
      <c r="AC22" s="737"/>
      <c r="AD22" s="645"/>
      <c r="AE22" s="784" t="s">
        <v>491</v>
      </c>
      <c r="AF22" s="737"/>
      <c r="AG22" s="644"/>
      <c r="AH22" s="737"/>
      <c r="AI22" s="737"/>
      <c r="AJ22" s="644"/>
      <c r="AK22" s="738"/>
      <c r="AL22" s="737"/>
      <c r="AM22" s="644"/>
      <c r="AN22" s="1140" t="s">
        <v>478</v>
      </c>
      <c r="AO22" s="228"/>
      <c r="AP22" s="227"/>
      <c r="AQ22" s="228"/>
      <c r="AR22" s="228"/>
      <c r="AS22" s="228"/>
      <c r="AT22" s="228"/>
      <c r="AU22" s="228"/>
      <c r="AV22" s="228"/>
      <c r="AW22" s="228"/>
      <c r="AX22" s="228"/>
      <c r="AY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</row>
    <row r="23" spans="1:63" s="218" customFormat="1" ht="15.75" customHeight="1">
      <c r="A23" s="1138"/>
      <c r="B23" s="740" t="s">
        <v>492</v>
      </c>
      <c r="C23" s="744"/>
      <c r="D23" s="745"/>
      <c r="E23" s="674" t="s">
        <v>21</v>
      </c>
      <c r="F23" s="744"/>
      <c r="G23" s="758"/>
      <c r="H23" s="1143" t="s">
        <v>493</v>
      </c>
      <c r="I23" s="1144"/>
      <c r="J23" s="1144"/>
      <c r="K23" s="741" t="s">
        <v>494</v>
      </c>
      <c r="L23" s="744"/>
      <c r="M23" s="743"/>
      <c r="N23" s="1148" t="s">
        <v>495</v>
      </c>
      <c r="O23" s="1149"/>
      <c r="P23" s="1150"/>
      <c r="Q23" s="1143" t="s">
        <v>496</v>
      </c>
      <c r="R23" s="1144"/>
      <c r="S23" s="1151"/>
      <c r="T23" s="1141"/>
      <c r="U23" s="1138"/>
      <c r="V23" s="740" t="s">
        <v>497</v>
      </c>
      <c r="W23" s="744"/>
      <c r="X23" s="745"/>
      <c r="Y23" s="740" t="s">
        <v>498</v>
      </c>
      <c r="Z23" s="744"/>
      <c r="AA23" s="745"/>
      <c r="AB23" s="740" t="s">
        <v>499</v>
      </c>
      <c r="AC23" s="744"/>
      <c r="AD23" s="745"/>
      <c r="AE23" s="1145" t="s">
        <v>500</v>
      </c>
      <c r="AF23" s="1146"/>
      <c r="AG23" s="1147"/>
      <c r="AH23" s="1143" t="s">
        <v>501</v>
      </c>
      <c r="AI23" s="1144"/>
      <c r="AJ23" s="1151"/>
      <c r="AK23" s="1148" t="s">
        <v>491</v>
      </c>
      <c r="AL23" s="1149"/>
      <c r="AM23" s="1150"/>
      <c r="AN23" s="1141"/>
      <c r="AO23" s="228"/>
      <c r="AP23" s="227"/>
      <c r="AQ23" s="228"/>
      <c r="AR23" s="228"/>
      <c r="AS23" s="228"/>
      <c r="AT23" s="228"/>
      <c r="AU23" s="228"/>
      <c r="AV23" s="228"/>
      <c r="AW23" s="228"/>
      <c r="AX23" s="228"/>
      <c r="AY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</row>
    <row r="24" spans="1:63" s="238" customFormat="1" ht="15.75" customHeight="1">
      <c r="A24" s="1138"/>
      <c r="B24" s="748" t="s">
        <v>470</v>
      </c>
      <c r="C24" s="657" t="s">
        <v>447</v>
      </c>
      <c r="D24" s="747"/>
      <c r="E24" s="746" t="s">
        <v>473</v>
      </c>
      <c r="F24" s="657" t="s">
        <v>447</v>
      </c>
      <c r="G24" s="747"/>
      <c r="H24" s="748" t="s">
        <v>470</v>
      </c>
      <c r="I24" s="657" t="s">
        <v>447</v>
      </c>
      <c r="J24" s="759"/>
      <c r="K24" s="746" t="s">
        <v>470</v>
      </c>
      <c r="L24" s="657" t="s">
        <v>447</v>
      </c>
      <c r="M24" s="747"/>
      <c r="N24" s="749" t="s">
        <v>470</v>
      </c>
      <c r="O24" s="657" t="s">
        <v>447</v>
      </c>
      <c r="P24" s="747"/>
      <c r="Q24" s="748" t="s">
        <v>470</v>
      </c>
      <c r="R24" s="657" t="s">
        <v>447</v>
      </c>
      <c r="S24" s="747"/>
      <c r="T24" s="1141"/>
      <c r="U24" s="1138"/>
      <c r="V24" s="748" t="s">
        <v>470</v>
      </c>
      <c r="W24" s="657" t="s">
        <v>447</v>
      </c>
      <c r="X24" s="747"/>
      <c r="Y24" s="748" t="s">
        <v>470</v>
      </c>
      <c r="Z24" s="657" t="s">
        <v>447</v>
      </c>
      <c r="AA24" s="747"/>
      <c r="AB24" s="748" t="s">
        <v>470</v>
      </c>
      <c r="AC24" s="657" t="s">
        <v>447</v>
      </c>
      <c r="AD24" s="747"/>
      <c r="AE24" s="749" t="s">
        <v>470</v>
      </c>
      <c r="AF24" s="657" t="s">
        <v>447</v>
      </c>
      <c r="AG24" s="747"/>
      <c r="AH24" s="748" t="s">
        <v>470</v>
      </c>
      <c r="AI24" s="657" t="s">
        <v>447</v>
      </c>
      <c r="AJ24" s="747"/>
      <c r="AK24" s="749" t="s">
        <v>470</v>
      </c>
      <c r="AL24" s="657" t="s">
        <v>447</v>
      </c>
      <c r="AM24" s="747"/>
      <c r="AN24" s="1141"/>
      <c r="AO24" s="228"/>
      <c r="AP24" s="227"/>
      <c r="AQ24" s="228"/>
      <c r="AR24" s="228"/>
      <c r="AS24" s="228"/>
      <c r="AT24" s="228"/>
      <c r="AU24" s="228"/>
      <c r="AV24" s="228"/>
      <c r="AW24" s="228"/>
      <c r="AX24" s="228"/>
      <c r="AY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</row>
    <row r="25" spans="1:63" s="238" customFormat="1" ht="15.75" customHeight="1">
      <c r="A25" s="1139"/>
      <c r="B25" s="750" t="s">
        <v>15</v>
      </c>
      <c r="C25" s="751" t="s">
        <v>16</v>
      </c>
      <c r="D25" s="668" t="s">
        <v>449</v>
      </c>
      <c r="E25" s="750" t="s">
        <v>15</v>
      </c>
      <c r="F25" s="751" t="s">
        <v>16</v>
      </c>
      <c r="G25" s="668" t="s">
        <v>449</v>
      </c>
      <c r="H25" s="750" t="s">
        <v>15</v>
      </c>
      <c r="I25" s="751" t="s">
        <v>16</v>
      </c>
      <c r="J25" s="760" t="s">
        <v>449</v>
      </c>
      <c r="K25" s="752" t="s">
        <v>15</v>
      </c>
      <c r="L25" s="751" t="s">
        <v>16</v>
      </c>
      <c r="M25" s="668" t="s">
        <v>449</v>
      </c>
      <c r="N25" s="752" t="s">
        <v>15</v>
      </c>
      <c r="O25" s="667" t="s">
        <v>16</v>
      </c>
      <c r="P25" s="753" t="s">
        <v>449</v>
      </c>
      <c r="Q25" s="750" t="s">
        <v>15</v>
      </c>
      <c r="R25" s="751" t="s">
        <v>16</v>
      </c>
      <c r="S25" s="668" t="s">
        <v>449</v>
      </c>
      <c r="T25" s="1142"/>
      <c r="U25" s="1139"/>
      <c r="V25" s="750" t="s">
        <v>15</v>
      </c>
      <c r="W25" s="751" t="s">
        <v>16</v>
      </c>
      <c r="X25" s="668" t="s">
        <v>449</v>
      </c>
      <c r="Y25" s="750" t="s">
        <v>15</v>
      </c>
      <c r="Z25" s="751" t="s">
        <v>16</v>
      </c>
      <c r="AA25" s="668" t="s">
        <v>449</v>
      </c>
      <c r="AB25" s="750" t="s">
        <v>15</v>
      </c>
      <c r="AC25" s="751" t="s">
        <v>16</v>
      </c>
      <c r="AD25" s="668" t="s">
        <v>449</v>
      </c>
      <c r="AE25" s="752" t="s">
        <v>15</v>
      </c>
      <c r="AF25" s="751" t="s">
        <v>16</v>
      </c>
      <c r="AG25" s="668" t="s">
        <v>449</v>
      </c>
      <c r="AH25" s="750" t="s">
        <v>15</v>
      </c>
      <c r="AI25" s="751" t="s">
        <v>16</v>
      </c>
      <c r="AJ25" s="668" t="s">
        <v>449</v>
      </c>
      <c r="AK25" s="752" t="s">
        <v>15</v>
      </c>
      <c r="AL25" s="751" t="s">
        <v>16</v>
      </c>
      <c r="AM25" s="671" t="s">
        <v>449</v>
      </c>
      <c r="AN25" s="1142"/>
      <c r="AO25" s="228"/>
      <c r="AP25" s="227"/>
      <c r="AQ25" s="228"/>
      <c r="AR25" s="228"/>
      <c r="AS25" s="228"/>
      <c r="AT25" s="228"/>
      <c r="AU25" s="228"/>
      <c r="AV25" s="228"/>
      <c r="AW25" s="228"/>
      <c r="AX25" s="228"/>
      <c r="AY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</row>
    <row r="26" spans="1:63" s="232" customFormat="1" ht="23.25" customHeight="1" hidden="1">
      <c r="A26" s="767" t="s">
        <v>17</v>
      </c>
      <c r="B26" s="785">
        <v>33</v>
      </c>
      <c r="C26" s="785">
        <v>2400</v>
      </c>
      <c r="D26" s="786">
        <v>7317</v>
      </c>
      <c r="E26" s="785">
        <v>220</v>
      </c>
      <c r="F26" s="785">
        <v>18762</v>
      </c>
      <c r="G26" s="786">
        <v>8544</v>
      </c>
      <c r="H26" s="785">
        <v>214</v>
      </c>
      <c r="I26" s="785">
        <v>18659</v>
      </c>
      <c r="J26" s="786">
        <v>8740</v>
      </c>
      <c r="K26" s="785">
        <v>2</v>
      </c>
      <c r="L26" s="785">
        <v>24</v>
      </c>
      <c r="M26" s="786">
        <v>1200</v>
      </c>
      <c r="N26" s="785">
        <v>4</v>
      </c>
      <c r="O26" s="785">
        <v>79</v>
      </c>
      <c r="P26" s="786">
        <v>1927</v>
      </c>
      <c r="Q26" s="773">
        <v>0</v>
      </c>
      <c r="R26" s="773">
        <v>0</v>
      </c>
      <c r="S26" s="773">
        <v>0</v>
      </c>
      <c r="T26" s="774" t="s">
        <v>17</v>
      </c>
      <c r="U26" s="767" t="s">
        <v>17</v>
      </c>
      <c r="V26" s="785">
        <v>19</v>
      </c>
      <c r="W26" s="785">
        <v>785</v>
      </c>
      <c r="X26" s="786">
        <v>4243</v>
      </c>
      <c r="Y26" s="785">
        <v>22</v>
      </c>
      <c r="Z26" s="785">
        <v>161</v>
      </c>
      <c r="AA26" s="786">
        <v>749</v>
      </c>
      <c r="AB26" s="785">
        <v>113</v>
      </c>
      <c r="AC26" s="785">
        <v>2277</v>
      </c>
      <c r="AD26" s="786">
        <v>2017</v>
      </c>
      <c r="AE26" s="773">
        <v>0</v>
      </c>
      <c r="AF26" s="773">
        <v>0</v>
      </c>
      <c r="AG26" s="773">
        <v>0</v>
      </c>
      <c r="AH26" s="773">
        <v>0</v>
      </c>
      <c r="AI26" s="773">
        <v>0</v>
      </c>
      <c r="AJ26" s="773">
        <v>0</v>
      </c>
      <c r="AK26" s="773">
        <v>0</v>
      </c>
      <c r="AL26" s="773">
        <v>0</v>
      </c>
      <c r="AM26" s="773">
        <v>0</v>
      </c>
      <c r="AN26" s="774" t="s">
        <v>17</v>
      </c>
      <c r="AO26" s="228"/>
      <c r="AP26" s="227"/>
      <c r="AQ26" s="228"/>
      <c r="AR26" s="228"/>
      <c r="AS26" s="228"/>
      <c r="AT26" s="228"/>
      <c r="AU26" s="228"/>
      <c r="AV26" s="228"/>
      <c r="AW26" s="228"/>
      <c r="AX26" s="228"/>
      <c r="AY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</row>
    <row r="27" spans="1:63" s="232" customFormat="1" ht="23.25" customHeight="1" hidden="1">
      <c r="A27" s="767" t="s">
        <v>25</v>
      </c>
      <c r="B27" s="785">
        <v>19</v>
      </c>
      <c r="C27" s="785">
        <v>1196</v>
      </c>
      <c r="D27" s="786">
        <v>6328</v>
      </c>
      <c r="E27" s="785">
        <v>298</v>
      </c>
      <c r="F27" s="785">
        <v>11046</v>
      </c>
      <c r="G27" s="786">
        <v>3703</v>
      </c>
      <c r="H27" s="785">
        <v>295</v>
      </c>
      <c r="I27" s="785">
        <v>11005</v>
      </c>
      <c r="J27" s="786">
        <v>3734</v>
      </c>
      <c r="K27" s="785">
        <v>1</v>
      </c>
      <c r="L27" s="785">
        <v>12</v>
      </c>
      <c r="M27" s="786">
        <v>836</v>
      </c>
      <c r="N27" s="785">
        <v>2</v>
      </c>
      <c r="O27" s="785">
        <v>30</v>
      </c>
      <c r="P27" s="786">
        <v>1345</v>
      </c>
      <c r="Q27" s="773">
        <v>0</v>
      </c>
      <c r="R27" s="773">
        <v>0</v>
      </c>
      <c r="S27" s="773">
        <v>0</v>
      </c>
      <c r="T27" s="774" t="s">
        <v>25</v>
      </c>
      <c r="U27" s="767" t="s">
        <v>25</v>
      </c>
      <c r="V27" s="785">
        <v>14</v>
      </c>
      <c r="W27" s="785">
        <v>471</v>
      </c>
      <c r="X27" s="786">
        <v>1176</v>
      </c>
      <c r="Y27" s="785">
        <v>8</v>
      </c>
      <c r="Z27" s="785">
        <v>44</v>
      </c>
      <c r="AA27" s="786">
        <v>296</v>
      </c>
      <c r="AB27" s="785">
        <v>94</v>
      </c>
      <c r="AC27" s="785">
        <v>691</v>
      </c>
      <c r="AD27" s="786">
        <v>734</v>
      </c>
      <c r="AE27" s="786">
        <v>1</v>
      </c>
      <c r="AF27" s="786">
        <v>12</v>
      </c>
      <c r="AG27" s="773">
        <v>0</v>
      </c>
      <c r="AH27" s="773">
        <v>0</v>
      </c>
      <c r="AI27" s="773">
        <v>0</v>
      </c>
      <c r="AJ27" s="773">
        <v>0</v>
      </c>
      <c r="AK27" s="786">
        <v>1</v>
      </c>
      <c r="AL27" s="786">
        <v>12</v>
      </c>
      <c r="AM27" s="773">
        <v>0</v>
      </c>
      <c r="AN27" s="774" t="s">
        <v>25</v>
      </c>
      <c r="AO27" s="228"/>
      <c r="AP27" s="227"/>
      <c r="AQ27" s="228"/>
      <c r="AR27" s="228"/>
      <c r="AS27" s="228"/>
      <c r="AT27" s="228"/>
      <c r="AU27" s="228"/>
      <c r="AV27" s="228"/>
      <c r="AW27" s="228"/>
      <c r="AX27" s="228"/>
      <c r="AY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</row>
    <row r="28" spans="1:63" s="232" customFormat="1" ht="23.25" customHeight="1" hidden="1">
      <c r="A28" s="767">
        <v>2002</v>
      </c>
      <c r="B28" s="785">
        <v>19</v>
      </c>
      <c r="C28" s="785">
        <v>1242</v>
      </c>
      <c r="D28" s="786">
        <v>6536</v>
      </c>
      <c r="E28" s="785">
        <v>5</v>
      </c>
      <c r="F28" s="785">
        <v>72</v>
      </c>
      <c r="G28" s="786">
        <v>6803</v>
      </c>
      <c r="H28" s="787">
        <v>0</v>
      </c>
      <c r="I28" s="787">
        <v>0</v>
      </c>
      <c r="J28" s="787">
        <v>0</v>
      </c>
      <c r="K28" s="785">
        <v>1</v>
      </c>
      <c r="L28" s="785">
        <v>10</v>
      </c>
      <c r="M28" s="786">
        <v>1428</v>
      </c>
      <c r="N28" s="785">
        <v>4</v>
      </c>
      <c r="O28" s="785">
        <v>35</v>
      </c>
      <c r="P28" s="786">
        <v>875</v>
      </c>
      <c r="Q28" s="785">
        <v>1</v>
      </c>
      <c r="R28" s="786">
        <v>27</v>
      </c>
      <c r="S28" s="788">
        <v>4500</v>
      </c>
      <c r="T28" s="789">
        <v>2002</v>
      </c>
      <c r="U28" s="767">
        <v>2002</v>
      </c>
      <c r="V28" s="773">
        <v>0</v>
      </c>
      <c r="W28" s="773">
        <v>0</v>
      </c>
      <c r="X28" s="773">
        <v>0</v>
      </c>
      <c r="Y28" s="785">
        <v>5</v>
      </c>
      <c r="Z28" s="785">
        <v>42</v>
      </c>
      <c r="AA28" s="786">
        <v>915</v>
      </c>
      <c r="AB28" s="773">
        <v>0</v>
      </c>
      <c r="AC28" s="773">
        <v>0</v>
      </c>
      <c r="AD28" s="773">
        <v>0</v>
      </c>
      <c r="AE28" s="773">
        <v>0</v>
      </c>
      <c r="AF28" s="773">
        <v>0</v>
      </c>
      <c r="AG28" s="773">
        <v>0</v>
      </c>
      <c r="AH28" s="773">
        <v>0</v>
      </c>
      <c r="AI28" s="773">
        <v>0</v>
      </c>
      <c r="AJ28" s="773">
        <v>0</v>
      </c>
      <c r="AK28" s="773">
        <v>0</v>
      </c>
      <c r="AL28" s="773">
        <v>0</v>
      </c>
      <c r="AM28" s="773">
        <v>0</v>
      </c>
      <c r="AN28" s="774">
        <v>2002</v>
      </c>
      <c r="AO28" s="228"/>
      <c r="AP28" s="227"/>
      <c r="AQ28" s="228"/>
      <c r="AR28" s="228"/>
      <c r="AS28" s="228"/>
      <c r="AT28" s="228"/>
      <c r="AU28" s="228"/>
      <c r="AV28" s="228"/>
      <c r="AW28" s="228"/>
      <c r="AX28" s="228"/>
      <c r="AY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</row>
    <row r="29" spans="1:63" s="230" customFormat="1" ht="23.25" customHeight="1" hidden="1">
      <c r="A29" s="767">
        <v>2003</v>
      </c>
      <c r="B29" s="785">
        <v>19</v>
      </c>
      <c r="C29" s="785">
        <v>1357</v>
      </c>
      <c r="D29" s="786">
        <v>7142</v>
      </c>
      <c r="E29" s="785">
        <v>102</v>
      </c>
      <c r="F29" s="785">
        <v>5129</v>
      </c>
      <c r="G29" s="786">
        <v>11949</v>
      </c>
      <c r="H29" s="785">
        <v>97</v>
      </c>
      <c r="I29" s="785">
        <v>4970</v>
      </c>
      <c r="J29" s="786">
        <v>5124</v>
      </c>
      <c r="K29" s="773">
        <v>0</v>
      </c>
      <c r="L29" s="773">
        <v>0</v>
      </c>
      <c r="M29" s="773">
        <v>0</v>
      </c>
      <c r="N29" s="785">
        <v>4</v>
      </c>
      <c r="O29" s="785">
        <v>121</v>
      </c>
      <c r="P29" s="786">
        <v>3025</v>
      </c>
      <c r="Q29" s="785">
        <v>1</v>
      </c>
      <c r="R29" s="786">
        <v>38</v>
      </c>
      <c r="S29" s="788">
        <v>3800</v>
      </c>
      <c r="T29" s="789">
        <v>2003</v>
      </c>
      <c r="U29" s="767">
        <v>2003</v>
      </c>
      <c r="V29" s="773">
        <v>0</v>
      </c>
      <c r="W29" s="773">
        <v>0</v>
      </c>
      <c r="X29" s="773">
        <v>0</v>
      </c>
      <c r="Y29" s="785">
        <v>6</v>
      </c>
      <c r="Z29" s="785">
        <v>62</v>
      </c>
      <c r="AA29" s="786">
        <v>1033</v>
      </c>
      <c r="AB29" s="773">
        <v>0</v>
      </c>
      <c r="AC29" s="773">
        <v>0</v>
      </c>
      <c r="AD29" s="773">
        <v>0</v>
      </c>
      <c r="AE29" s="773">
        <v>0</v>
      </c>
      <c r="AF29" s="773">
        <v>0</v>
      </c>
      <c r="AG29" s="773">
        <v>0</v>
      </c>
      <c r="AH29" s="773">
        <v>0</v>
      </c>
      <c r="AI29" s="773">
        <v>0</v>
      </c>
      <c r="AJ29" s="773">
        <v>0</v>
      </c>
      <c r="AK29" s="773">
        <v>0</v>
      </c>
      <c r="AL29" s="773">
        <v>0</v>
      </c>
      <c r="AM29" s="773">
        <v>0</v>
      </c>
      <c r="AN29" s="774">
        <v>2003</v>
      </c>
      <c r="AO29" s="228"/>
      <c r="AP29" s="227"/>
      <c r="AQ29" s="228"/>
      <c r="AR29" s="228"/>
      <c r="AS29" s="228"/>
      <c r="AT29" s="228"/>
      <c r="AU29" s="228"/>
      <c r="AV29" s="228"/>
      <c r="AW29" s="228"/>
      <c r="AX29" s="228"/>
      <c r="AY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</row>
    <row r="30" spans="1:63" s="230" customFormat="1" ht="23.25" customHeight="1">
      <c r="A30" s="767">
        <v>2015</v>
      </c>
      <c r="B30" s="768">
        <v>21</v>
      </c>
      <c r="C30" s="768">
        <v>1457.4</v>
      </c>
      <c r="D30" s="769">
        <v>6940.000000000001</v>
      </c>
      <c r="E30" s="768">
        <v>215.4</v>
      </c>
      <c r="F30" s="768">
        <v>15586.5</v>
      </c>
      <c r="G30" s="769">
        <v>7236.072423398329</v>
      </c>
      <c r="H30" s="768">
        <v>210</v>
      </c>
      <c r="I30" s="768">
        <v>15435</v>
      </c>
      <c r="J30" s="769">
        <v>7350</v>
      </c>
      <c r="K30" s="768">
        <v>1.9</v>
      </c>
      <c r="L30" s="768">
        <v>38.3</v>
      </c>
      <c r="M30" s="769">
        <v>2015.7894736842106</v>
      </c>
      <c r="N30" s="768">
        <v>3.5</v>
      </c>
      <c r="O30" s="768">
        <v>113.2</v>
      </c>
      <c r="P30" s="769">
        <v>3234.285714285714</v>
      </c>
      <c r="Q30" s="676">
        <v>0</v>
      </c>
      <c r="R30" s="676">
        <v>0</v>
      </c>
      <c r="S30" s="769" t="s">
        <v>52</v>
      </c>
      <c r="T30" s="774">
        <v>2015</v>
      </c>
      <c r="U30" s="767">
        <v>2015</v>
      </c>
      <c r="V30" s="768">
        <v>12</v>
      </c>
      <c r="W30" s="768">
        <v>602.5</v>
      </c>
      <c r="X30" s="769">
        <v>5020.833333333334</v>
      </c>
      <c r="Y30" s="768">
        <v>3.6</v>
      </c>
      <c r="Z30" s="768">
        <v>43.9</v>
      </c>
      <c r="AA30" s="769">
        <v>1219.4444444444443</v>
      </c>
      <c r="AB30" s="768">
        <v>82</v>
      </c>
      <c r="AC30" s="768">
        <v>992.2</v>
      </c>
      <c r="AD30" s="769">
        <v>1210.0000000000002</v>
      </c>
      <c r="AE30" s="676">
        <v>0</v>
      </c>
      <c r="AF30" s="676">
        <v>0</v>
      </c>
      <c r="AG30" s="676">
        <v>0</v>
      </c>
      <c r="AH30" s="773">
        <v>16.5</v>
      </c>
      <c r="AI30" s="773">
        <v>748.4</v>
      </c>
      <c r="AJ30" s="769">
        <v>4535.757575757576</v>
      </c>
      <c r="AK30" s="773">
        <v>0</v>
      </c>
      <c r="AL30" s="773">
        <v>0</v>
      </c>
      <c r="AM30" s="773">
        <v>0</v>
      </c>
      <c r="AN30" s="774">
        <v>2015</v>
      </c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</row>
    <row r="31" spans="1:63" s="230" customFormat="1" ht="23.25" customHeight="1">
      <c r="A31" s="767">
        <v>2016</v>
      </c>
      <c r="B31" s="768">
        <v>21</v>
      </c>
      <c r="C31" s="768">
        <v>1501</v>
      </c>
      <c r="D31" s="769">
        <v>7147.619047619048</v>
      </c>
      <c r="E31" s="768">
        <v>220.2</v>
      </c>
      <c r="F31" s="768">
        <v>16026.2</v>
      </c>
      <c r="G31" s="769">
        <v>7278.0199818346955</v>
      </c>
      <c r="H31" s="768">
        <v>215</v>
      </c>
      <c r="I31" s="768">
        <v>15874</v>
      </c>
      <c r="J31" s="769">
        <v>7383.2558139534885</v>
      </c>
      <c r="K31" s="768">
        <v>1.7</v>
      </c>
      <c r="L31" s="768">
        <v>39</v>
      </c>
      <c r="M31" s="769">
        <v>2294.1176470588234</v>
      </c>
      <c r="N31" s="768">
        <v>3.5</v>
      </c>
      <c r="O31" s="768">
        <v>113.2</v>
      </c>
      <c r="P31" s="769">
        <v>3234.285714285714</v>
      </c>
      <c r="Q31" s="676">
        <v>0</v>
      </c>
      <c r="R31" s="676">
        <v>0</v>
      </c>
      <c r="S31" s="769" t="s">
        <v>52</v>
      </c>
      <c r="T31" s="774">
        <v>2016</v>
      </c>
      <c r="U31" s="767">
        <v>2016</v>
      </c>
      <c r="V31" s="768">
        <v>11.5</v>
      </c>
      <c r="W31" s="768">
        <v>613</v>
      </c>
      <c r="X31" s="769">
        <v>5330.434782608695</v>
      </c>
      <c r="Y31" s="768">
        <v>3.5</v>
      </c>
      <c r="Z31" s="768">
        <v>42.1</v>
      </c>
      <c r="AA31" s="769">
        <v>1202.857142857143</v>
      </c>
      <c r="AB31" s="768">
        <v>75</v>
      </c>
      <c r="AC31" s="768">
        <v>912</v>
      </c>
      <c r="AD31" s="769">
        <v>1216</v>
      </c>
      <c r="AE31" s="676">
        <v>0</v>
      </c>
      <c r="AF31" s="676">
        <v>0</v>
      </c>
      <c r="AG31" s="676">
        <v>0</v>
      </c>
      <c r="AH31" s="773">
        <v>13</v>
      </c>
      <c r="AI31" s="773">
        <v>645</v>
      </c>
      <c r="AJ31" s="769">
        <v>4961.538461538461</v>
      </c>
      <c r="AK31" s="773">
        <v>0</v>
      </c>
      <c r="AL31" s="773">
        <v>0</v>
      </c>
      <c r="AM31" s="773">
        <v>0</v>
      </c>
      <c r="AN31" s="774">
        <v>2016</v>
      </c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</row>
    <row r="32" spans="1:63" s="230" customFormat="1" ht="23.25" customHeight="1">
      <c r="A32" s="767">
        <v>2017</v>
      </c>
      <c r="B32" s="768">
        <v>19.8</v>
      </c>
      <c r="C32" s="768">
        <v>1420</v>
      </c>
      <c r="D32" s="769">
        <v>7171.717171717171</v>
      </c>
      <c r="E32" s="768">
        <v>199</v>
      </c>
      <c r="F32" s="768">
        <v>14399.2</v>
      </c>
      <c r="G32" s="769">
        <v>7235.7788944723625</v>
      </c>
      <c r="H32" s="768">
        <v>195</v>
      </c>
      <c r="I32" s="768">
        <v>14260</v>
      </c>
      <c r="J32" s="769">
        <v>7312.820512820513</v>
      </c>
      <c r="K32" s="768">
        <v>0.5</v>
      </c>
      <c r="L32" s="768">
        <v>11.2</v>
      </c>
      <c r="M32" s="769">
        <v>2240</v>
      </c>
      <c r="N32" s="768">
        <v>3.5</v>
      </c>
      <c r="O32" s="768">
        <v>128</v>
      </c>
      <c r="P32" s="769">
        <v>3657.142857142857</v>
      </c>
      <c r="Q32" s="676">
        <v>0</v>
      </c>
      <c r="R32" s="676">
        <v>0</v>
      </c>
      <c r="S32" s="769" t="s">
        <v>52</v>
      </c>
      <c r="T32" s="774">
        <v>2017</v>
      </c>
      <c r="U32" s="767">
        <v>2017</v>
      </c>
      <c r="V32" s="768">
        <v>10.4</v>
      </c>
      <c r="W32" s="768">
        <v>620</v>
      </c>
      <c r="X32" s="769">
        <v>5961.538461538461</v>
      </c>
      <c r="Y32" s="768">
        <v>3.8</v>
      </c>
      <c r="Z32" s="768">
        <v>48.6</v>
      </c>
      <c r="AA32" s="769">
        <v>1278.9473684210527</v>
      </c>
      <c r="AB32" s="768">
        <v>44</v>
      </c>
      <c r="AC32" s="768">
        <v>553</v>
      </c>
      <c r="AD32" s="769">
        <v>1256.8181818181818</v>
      </c>
      <c r="AE32" s="676">
        <v>0</v>
      </c>
      <c r="AF32" s="676">
        <v>0</v>
      </c>
      <c r="AG32" s="676">
        <v>0</v>
      </c>
      <c r="AH32" s="773">
        <v>11</v>
      </c>
      <c r="AI32" s="773">
        <v>541</v>
      </c>
      <c r="AJ32" s="769">
        <v>4918.181818181818</v>
      </c>
      <c r="AK32" s="773">
        <v>0</v>
      </c>
      <c r="AL32" s="773">
        <v>0</v>
      </c>
      <c r="AM32" s="773">
        <v>0</v>
      </c>
      <c r="AN32" s="774">
        <v>2017</v>
      </c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</row>
    <row r="33" spans="1:63" s="230" customFormat="1" ht="23.25" customHeight="1">
      <c r="A33" s="767">
        <v>2018</v>
      </c>
      <c r="B33" s="768">
        <v>22</v>
      </c>
      <c r="C33" s="768">
        <v>1767</v>
      </c>
      <c r="D33" s="769">
        <v>8031.818181818181</v>
      </c>
      <c r="E33" s="768">
        <v>183</v>
      </c>
      <c r="F33" s="768">
        <v>10168</v>
      </c>
      <c r="G33" s="769">
        <v>5556.284153005465</v>
      </c>
      <c r="H33" s="768">
        <v>174</v>
      </c>
      <c r="I33" s="768">
        <v>10022</v>
      </c>
      <c r="J33" s="769">
        <v>5759.770114942529</v>
      </c>
      <c r="K33" s="768">
        <v>4</v>
      </c>
      <c r="L33" s="768">
        <v>51</v>
      </c>
      <c r="M33" s="769">
        <v>1275</v>
      </c>
      <c r="N33" s="768">
        <v>5</v>
      </c>
      <c r="O33" s="768">
        <v>95</v>
      </c>
      <c r="P33" s="769">
        <v>1900</v>
      </c>
      <c r="Q33" s="676">
        <v>0</v>
      </c>
      <c r="R33" s="676">
        <v>0</v>
      </c>
      <c r="S33" s="769" t="s">
        <v>52</v>
      </c>
      <c r="T33" s="774">
        <v>2018</v>
      </c>
      <c r="U33" s="767">
        <v>2018</v>
      </c>
      <c r="V33" s="768">
        <v>4</v>
      </c>
      <c r="W33" s="768">
        <v>169</v>
      </c>
      <c r="X33" s="769">
        <v>4225</v>
      </c>
      <c r="Y33" s="768">
        <v>1</v>
      </c>
      <c r="Z33" s="768">
        <v>13</v>
      </c>
      <c r="AA33" s="769">
        <v>1300</v>
      </c>
      <c r="AB33" s="768">
        <v>52.1</v>
      </c>
      <c r="AC33" s="768">
        <v>181</v>
      </c>
      <c r="AD33" s="769">
        <v>347.4088291746641</v>
      </c>
      <c r="AE33" s="676">
        <v>0</v>
      </c>
      <c r="AF33" s="676">
        <v>0</v>
      </c>
      <c r="AG33" s="676">
        <v>0</v>
      </c>
      <c r="AH33" s="773">
        <v>2</v>
      </c>
      <c r="AI33" s="773">
        <v>4</v>
      </c>
      <c r="AJ33" s="769">
        <v>200</v>
      </c>
      <c r="AK33" s="773">
        <v>0</v>
      </c>
      <c r="AL33" s="773">
        <v>0</v>
      </c>
      <c r="AM33" s="773">
        <v>0</v>
      </c>
      <c r="AN33" s="774">
        <v>2018</v>
      </c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</row>
    <row r="34" spans="1:63" s="505" customFormat="1" ht="23.25" customHeight="1">
      <c r="A34" s="790">
        <v>2019</v>
      </c>
      <c r="B34" s="791">
        <v>9.6</v>
      </c>
      <c r="C34" s="791">
        <v>766.9</v>
      </c>
      <c r="D34" s="777">
        <f>C34/B34*100</f>
        <v>7988.541666666667</v>
      </c>
      <c r="E34" s="791">
        <f>H34+K34+N34+Q34</f>
        <v>176.3</v>
      </c>
      <c r="F34" s="791">
        <f>I34+L34+O34+R34</f>
        <v>11456.2</v>
      </c>
      <c r="G34" s="777">
        <f>F34/E34*100</f>
        <v>6498.128190584231</v>
      </c>
      <c r="H34" s="791">
        <v>174</v>
      </c>
      <c r="I34" s="791">
        <v>11408</v>
      </c>
      <c r="J34" s="777">
        <f>I34/H34*100</f>
        <v>6556.3218390804595</v>
      </c>
      <c r="K34" s="791">
        <v>0.9</v>
      </c>
      <c r="L34" s="791">
        <v>14.1</v>
      </c>
      <c r="M34" s="777">
        <f>L34/K34*100</f>
        <v>1566.6666666666665</v>
      </c>
      <c r="N34" s="791">
        <v>1.4</v>
      </c>
      <c r="O34" s="791">
        <v>34.1</v>
      </c>
      <c r="P34" s="777">
        <f>O34/N34*100</f>
        <v>2435.7142857142862</v>
      </c>
      <c r="Q34" s="792">
        <v>0</v>
      </c>
      <c r="R34" s="792">
        <v>0</v>
      </c>
      <c r="S34" s="778" t="s">
        <v>52</v>
      </c>
      <c r="T34" s="793">
        <v>2019</v>
      </c>
      <c r="U34" s="790">
        <v>2019</v>
      </c>
      <c r="V34" s="791">
        <v>1.1</v>
      </c>
      <c r="W34" s="791">
        <v>77</v>
      </c>
      <c r="X34" s="777">
        <f>W34/V34*100</f>
        <v>7000</v>
      </c>
      <c r="Y34" s="791">
        <v>3.3</v>
      </c>
      <c r="Z34" s="791">
        <v>56.1</v>
      </c>
      <c r="AA34" s="777">
        <f>Z34/Y34*100</f>
        <v>1700</v>
      </c>
      <c r="AB34" s="791">
        <v>13.2</v>
      </c>
      <c r="AC34" s="791">
        <v>155.2</v>
      </c>
      <c r="AD34" s="777">
        <f>AC34/AB34*100</f>
        <v>1175.7575757575758</v>
      </c>
      <c r="AE34" s="792">
        <v>0</v>
      </c>
      <c r="AF34" s="680">
        <v>0</v>
      </c>
      <c r="AG34" s="680">
        <v>0</v>
      </c>
      <c r="AH34" s="794">
        <v>0.2</v>
      </c>
      <c r="AI34" s="794">
        <v>0.3</v>
      </c>
      <c r="AJ34" s="777">
        <f>AI34/AH34*100</f>
        <v>149.99999999999997</v>
      </c>
      <c r="AK34" s="794">
        <v>16</v>
      </c>
      <c r="AL34" s="794">
        <v>130</v>
      </c>
      <c r="AM34" s="777">
        <f>AL34/AK34*100</f>
        <v>812.5</v>
      </c>
      <c r="AN34" s="793">
        <v>2019</v>
      </c>
      <c r="AO34" s="504"/>
      <c r="AP34" s="504"/>
      <c r="AQ34" s="504"/>
      <c r="AR34" s="504"/>
      <c r="AS34" s="504"/>
      <c r="AT34" s="504"/>
      <c r="AU34" s="504"/>
      <c r="AV34" s="504"/>
      <c r="AW34" s="504"/>
      <c r="AX34" s="504"/>
      <c r="AY34" s="504"/>
      <c r="BB34" s="504"/>
      <c r="BC34" s="504"/>
      <c r="BD34" s="504"/>
      <c r="BE34" s="504"/>
      <c r="BF34" s="504"/>
      <c r="BG34" s="504"/>
      <c r="BH34" s="504"/>
      <c r="BI34" s="504"/>
      <c r="BJ34" s="504"/>
      <c r="BK34" s="504"/>
    </row>
    <row r="35" spans="1:63" s="230" customFormat="1" ht="6.75" customHeight="1" thickBot="1">
      <c r="A35" s="410"/>
      <c r="B35" s="411"/>
      <c r="C35" s="411"/>
      <c r="D35" s="412"/>
      <c r="E35" s="411"/>
      <c r="F35" s="411"/>
      <c r="G35" s="412"/>
      <c r="H35" s="411"/>
      <c r="I35" s="411"/>
      <c r="J35" s="412"/>
      <c r="K35" s="411"/>
      <c r="L35" s="411"/>
      <c r="M35" s="412"/>
      <c r="N35" s="411"/>
      <c r="O35" s="411"/>
      <c r="P35" s="412"/>
      <c r="Q35" s="413"/>
      <c r="R35" s="413"/>
      <c r="S35" s="412"/>
      <c r="T35" s="414"/>
      <c r="U35" s="410"/>
      <c r="V35" s="411"/>
      <c r="W35" s="411"/>
      <c r="X35" s="412"/>
      <c r="Y35" s="493"/>
      <c r="Z35" s="493"/>
      <c r="AA35" s="494"/>
      <c r="AB35" s="493"/>
      <c r="AC35" s="493"/>
      <c r="AD35" s="494"/>
      <c r="AE35" s="413"/>
      <c r="AF35" s="413"/>
      <c r="AG35" s="412"/>
      <c r="AH35" s="309"/>
      <c r="AI35" s="309"/>
      <c r="AJ35" s="412"/>
      <c r="AK35" s="309"/>
      <c r="AL35" s="309"/>
      <c r="AM35" s="310"/>
      <c r="AN35" s="414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</row>
    <row r="36" spans="1:63" s="46" customFormat="1" ht="15" customHeight="1">
      <c r="A36" s="204" t="s">
        <v>138</v>
      </c>
      <c r="B36" s="311"/>
      <c r="C36" s="312"/>
      <c r="D36" s="312"/>
      <c r="E36" s="311"/>
      <c r="F36" s="312"/>
      <c r="G36" s="313"/>
      <c r="H36" s="311"/>
      <c r="I36" s="312"/>
      <c r="J36" s="313"/>
      <c r="K36" s="50" t="s">
        <v>140</v>
      </c>
      <c r="L36" s="223"/>
      <c r="M36" s="223"/>
      <c r="N36" s="311"/>
      <c r="O36" s="312"/>
      <c r="P36" s="313"/>
      <c r="Q36" s="311"/>
      <c r="R36" s="312"/>
      <c r="S36" s="313"/>
      <c r="T36" s="314"/>
      <c r="U36" s="204" t="s">
        <v>314</v>
      </c>
      <c r="V36" s="228"/>
      <c r="W36" s="228"/>
      <c r="X36" s="228"/>
      <c r="Y36" s="495"/>
      <c r="Z36" s="495"/>
      <c r="AA36" s="495"/>
      <c r="AB36" s="495"/>
      <c r="AC36" s="495"/>
      <c r="AD36" s="495"/>
      <c r="AE36" s="50" t="s">
        <v>140</v>
      </c>
      <c r="AF36" s="223"/>
      <c r="AG36" s="223"/>
      <c r="AH36" s="228"/>
      <c r="AI36" s="228"/>
      <c r="AJ36" s="228"/>
      <c r="AK36" s="228"/>
      <c r="AL36" s="228"/>
      <c r="AM36" s="228"/>
      <c r="AN36" s="209"/>
      <c r="AO36" s="228"/>
      <c r="AP36" s="227"/>
      <c r="AQ36" s="228"/>
      <c r="AR36" s="228"/>
      <c r="AS36" s="228"/>
      <c r="AT36" s="228"/>
      <c r="AU36" s="228"/>
      <c r="AV36" s="228"/>
      <c r="AW36" s="228"/>
      <c r="AX36" s="228"/>
      <c r="AY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</row>
    <row r="37" spans="1:63" s="46" customFormat="1" ht="15" customHeight="1">
      <c r="A37" s="208"/>
      <c r="B37" s="311"/>
      <c r="C37" s="312"/>
      <c r="D37" s="312"/>
      <c r="E37" s="311"/>
      <c r="F37" s="312"/>
      <c r="G37" s="313"/>
      <c r="H37" s="311"/>
      <c r="I37" s="312"/>
      <c r="J37" s="313"/>
      <c r="K37" s="311"/>
      <c r="L37" s="312"/>
      <c r="M37" s="313"/>
      <c r="N37" s="311"/>
      <c r="O37" s="312"/>
      <c r="P37" s="313"/>
      <c r="Q37" s="311"/>
      <c r="R37" s="312"/>
      <c r="S37" s="313"/>
      <c r="T37" s="314"/>
      <c r="U37" s="209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09"/>
      <c r="AO37" s="228"/>
      <c r="AP37" s="227"/>
      <c r="AQ37" s="228"/>
      <c r="AR37" s="228"/>
      <c r="AS37" s="228"/>
      <c r="AT37" s="228"/>
      <c r="AU37" s="228"/>
      <c r="AV37" s="228"/>
      <c r="AW37" s="228"/>
      <c r="AX37" s="228"/>
      <c r="AY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</row>
    <row r="38" spans="1:63" s="46" customFormat="1" ht="15" customHeight="1">
      <c r="A38" s="208"/>
      <c r="B38" s="311"/>
      <c r="C38" s="312"/>
      <c r="D38" s="312"/>
      <c r="E38" s="311"/>
      <c r="F38" s="312"/>
      <c r="G38" s="313"/>
      <c r="H38" s="311"/>
      <c r="I38" s="312"/>
      <c r="J38" s="313"/>
      <c r="K38" s="311"/>
      <c r="L38" s="312"/>
      <c r="M38" s="313"/>
      <c r="N38" s="311"/>
      <c r="O38" s="312"/>
      <c r="P38" s="313"/>
      <c r="Q38" s="311"/>
      <c r="R38" s="312"/>
      <c r="S38" s="313"/>
      <c r="T38" s="314"/>
      <c r="U38" s="209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09"/>
      <c r="AO38" s="228"/>
      <c r="AP38" s="227"/>
      <c r="AQ38" s="228"/>
      <c r="AR38" s="228"/>
      <c r="AS38" s="228"/>
      <c r="AT38" s="228"/>
      <c r="AU38" s="228"/>
      <c r="AV38" s="228"/>
      <c r="AW38" s="228"/>
      <c r="AX38" s="228"/>
      <c r="AY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</row>
    <row r="39" spans="1:63" s="46" customFormat="1" ht="15" customHeight="1">
      <c r="A39" s="208"/>
      <c r="B39" s="311"/>
      <c r="C39" s="312"/>
      <c r="D39" s="312"/>
      <c r="E39" s="311"/>
      <c r="F39" s="312"/>
      <c r="G39" s="313"/>
      <c r="H39" s="311"/>
      <c r="I39" s="312"/>
      <c r="J39" s="313"/>
      <c r="K39" s="311"/>
      <c r="L39" s="312"/>
      <c r="M39" s="313"/>
      <c r="N39" s="311"/>
      <c r="O39" s="312"/>
      <c r="P39" s="313"/>
      <c r="Q39" s="311"/>
      <c r="R39" s="312"/>
      <c r="S39" s="313"/>
      <c r="T39" s="314"/>
      <c r="U39" s="209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09"/>
      <c r="AO39" s="228"/>
      <c r="AP39" s="227"/>
      <c r="AQ39" s="228"/>
      <c r="AR39" s="228"/>
      <c r="AS39" s="228"/>
      <c r="AT39" s="228"/>
      <c r="AU39" s="228"/>
      <c r="AV39" s="228"/>
      <c r="AW39" s="228"/>
      <c r="AX39" s="228"/>
      <c r="AY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</row>
    <row r="40" spans="1:63" s="217" customFormat="1" ht="15" customHeight="1">
      <c r="A40" s="208"/>
      <c r="B40" s="311"/>
      <c r="C40" s="312"/>
      <c r="D40" s="312"/>
      <c r="E40" s="311"/>
      <c r="F40" s="312"/>
      <c r="G40" s="313"/>
      <c r="H40" s="311"/>
      <c r="I40" s="312"/>
      <c r="J40" s="313"/>
      <c r="K40" s="311"/>
      <c r="L40" s="312"/>
      <c r="M40" s="313"/>
      <c r="N40" s="311"/>
      <c r="O40" s="312"/>
      <c r="P40" s="313"/>
      <c r="Q40" s="311"/>
      <c r="R40" s="312"/>
      <c r="S40" s="313"/>
      <c r="T40" s="314"/>
      <c r="U40" s="209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 t="s">
        <v>313</v>
      </c>
      <c r="AJ40" s="228"/>
      <c r="AK40" s="228"/>
      <c r="AL40" s="228"/>
      <c r="AM40" s="228"/>
      <c r="AN40" s="209"/>
      <c r="AO40" s="228"/>
      <c r="AP40" s="227"/>
      <c r="AQ40" s="228"/>
      <c r="AR40" s="228"/>
      <c r="AS40" s="228"/>
      <c r="AT40" s="228"/>
      <c r="AU40" s="228"/>
      <c r="AV40" s="228"/>
      <c r="AW40" s="228"/>
      <c r="AX40" s="228"/>
      <c r="AY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</row>
    <row r="41" ht="6" customHeight="1"/>
    <row r="43" ht="12" customHeight="1"/>
    <row r="44" ht="12" customHeight="1"/>
    <row r="45" spans="1:63" s="238" customFormat="1" ht="12" customHeight="1">
      <c r="A45" s="208"/>
      <c r="B45" s="311"/>
      <c r="C45" s="312"/>
      <c r="D45" s="312"/>
      <c r="E45" s="311"/>
      <c r="F45" s="312"/>
      <c r="G45" s="313"/>
      <c r="H45" s="311"/>
      <c r="I45" s="312"/>
      <c r="J45" s="313"/>
      <c r="K45" s="311"/>
      <c r="L45" s="312"/>
      <c r="M45" s="313"/>
      <c r="N45" s="311"/>
      <c r="O45" s="312"/>
      <c r="P45" s="313"/>
      <c r="Q45" s="311"/>
      <c r="R45" s="312"/>
      <c r="S45" s="313"/>
      <c r="T45" s="314"/>
      <c r="U45" s="209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09"/>
      <c r="AO45" s="228"/>
      <c r="AP45" s="227"/>
      <c r="AQ45" s="228"/>
      <c r="AR45" s="228"/>
      <c r="AS45" s="228"/>
      <c r="AT45" s="228"/>
      <c r="AU45" s="228"/>
      <c r="AV45" s="228"/>
      <c r="AW45" s="228"/>
      <c r="AX45" s="228"/>
      <c r="AY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</row>
  </sheetData>
  <sheetProtection/>
  <mergeCells count="21">
    <mergeCell ref="AK7:AM7"/>
    <mergeCell ref="AN6:AN9"/>
    <mergeCell ref="U22:U25"/>
    <mergeCell ref="V6:X6"/>
    <mergeCell ref="V7:X7"/>
    <mergeCell ref="U20:AD20"/>
    <mergeCell ref="AH23:AJ23"/>
    <mergeCell ref="A6:A9"/>
    <mergeCell ref="T6:T9"/>
    <mergeCell ref="AE7:AG7"/>
    <mergeCell ref="U6:U9"/>
    <mergeCell ref="AB7:AD7"/>
    <mergeCell ref="Y7:AA7"/>
    <mergeCell ref="A22:A25"/>
    <mergeCell ref="T22:T25"/>
    <mergeCell ref="H23:J23"/>
    <mergeCell ref="AN22:AN25"/>
    <mergeCell ref="AE23:AG23"/>
    <mergeCell ref="AK23:AM23"/>
    <mergeCell ref="N23:P23"/>
    <mergeCell ref="Q23:S23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  <colBreaks count="1" manualBreakCount="1">
    <brk id="2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T44"/>
  <sheetViews>
    <sheetView zoomScale="95" zoomScaleNormal="95" zoomScaleSheetLayoutView="100" zoomScalePageLayoutView="0" workbookViewId="0" topLeftCell="A1">
      <selection activeCell="A17" sqref="A17"/>
    </sheetView>
  </sheetViews>
  <sheetFormatPr defaultColWidth="7.99609375" defaultRowHeight="13.5"/>
  <cols>
    <col min="1" max="1" width="7.10546875" style="224" customWidth="1"/>
    <col min="2" max="2" width="6.77734375" style="287" customWidth="1"/>
    <col min="3" max="3" width="6.77734375" style="288" customWidth="1"/>
    <col min="4" max="4" width="6.4453125" style="226" customWidth="1"/>
    <col min="5" max="6" width="6.77734375" style="226" customWidth="1"/>
    <col min="7" max="7" width="6.21484375" style="226" customWidth="1"/>
    <col min="8" max="8" width="6.5546875" style="225" customWidth="1"/>
    <col min="9" max="9" width="6.77734375" style="226" customWidth="1"/>
    <col min="10" max="10" width="8.6640625" style="226" bestFit="1" customWidth="1"/>
    <col min="11" max="11" width="5.6640625" style="225" customWidth="1"/>
    <col min="12" max="12" width="6.77734375" style="226" customWidth="1"/>
    <col min="13" max="13" width="8.3359375" style="226" customWidth="1"/>
    <col min="14" max="14" width="6.3359375" style="225" customWidth="1"/>
    <col min="15" max="15" width="6.77734375" style="226" customWidth="1"/>
    <col min="16" max="16" width="7.10546875" style="226" customWidth="1"/>
    <col min="17" max="17" width="6.21484375" style="225" customWidth="1"/>
    <col min="18" max="18" width="6.77734375" style="226" customWidth="1"/>
    <col min="19" max="19" width="7.6640625" style="226" customWidth="1"/>
    <col min="20" max="20" width="7.10546875" style="224" customWidth="1"/>
    <col min="21" max="23" width="0.55078125" style="238" customWidth="1"/>
    <col min="24" max="27" width="7.99609375" style="238" customWidth="1"/>
    <col min="28" max="28" width="5.3359375" style="238" customWidth="1"/>
    <col min="29" max="16384" width="7.99609375" style="238" customWidth="1"/>
  </cols>
  <sheetData>
    <row r="1" spans="1:20" s="229" customFormat="1" ht="18" customHeight="1">
      <c r="A1" s="159" t="s">
        <v>125</v>
      </c>
      <c r="B1" s="260"/>
      <c r="C1" s="261"/>
      <c r="D1" s="262"/>
      <c r="E1" s="262"/>
      <c r="F1" s="262"/>
      <c r="G1" s="262"/>
      <c r="H1" s="263"/>
      <c r="I1" s="262"/>
      <c r="J1" s="262"/>
      <c r="K1" s="263"/>
      <c r="L1" s="262"/>
      <c r="M1" s="262"/>
      <c r="N1" s="263"/>
      <c r="O1" s="262"/>
      <c r="P1" s="262"/>
      <c r="Q1" s="263"/>
      <c r="R1" s="262"/>
      <c r="S1" s="262"/>
      <c r="T1" s="200" t="s">
        <v>6</v>
      </c>
    </row>
    <row r="2" spans="1:20" s="229" customFormat="1" ht="15" customHeight="1">
      <c r="A2" s="46"/>
      <c r="B2" s="260"/>
      <c r="C2" s="261"/>
      <c r="D2" s="262"/>
      <c r="E2" s="262"/>
      <c r="F2" s="262"/>
      <c r="G2" s="262"/>
      <c r="H2" s="263"/>
      <c r="I2" s="262"/>
      <c r="J2" s="262"/>
      <c r="K2" s="263"/>
      <c r="L2" s="262"/>
      <c r="M2" s="262"/>
      <c r="N2" s="263"/>
      <c r="O2" s="262"/>
      <c r="P2" s="262"/>
      <c r="Q2" s="263"/>
      <c r="R2" s="262"/>
      <c r="S2" s="262"/>
      <c r="T2" s="210"/>
    </row>
    <row r="3" spans="1:20" s="269" customFormat="1" ht="24.75" customHeight="1">
      <c r="A3" s="264" t="s">
        <v>347</v>
      </c>
      <c r="B3" s="264"/>
      <c r="C3" s="265"/>
      <c r="D3" s="266"/>
      <c r="E3" s="267"/>
      <c r="F3" s="266"/>
      <c r="G3" s="266"/>
      <c r="H3" s="268"/>
      <c r="I3" s="266"/>
      <c r="J3" s="266"/>
      <c r="K3" s="266" t="s">
        <v>348</v>
      </c>
      <c r="L3" s="266"/>
      <c r="M3" s="266"/>
      <c r="N3" s="266"/>
      <c r="O3" s="266"/>
      <c r="P3" s="266"/>
      <c r="Q3" s="266"/>
      <c r="R3" s="266"/>
      <c r="S3" s="266"/>
      <c r="T3" s="264"/>
    </row>
    <row r="4" spans="1:20" s="218" customFormat="1" ht="15" customHeight="1">
      <c r="A4" s="270"/>
      <c r="B4" s="270"/>
      <c r="C4" s="271"/>
      <c r="D4" s="272"/>
      <c r="E4" s="24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0"/>
    </row>
    <row r="5" spans="1:20" s="231" customFormat="1" ht="24.75" customHeight="1" thickBot="1">
      <c r="A5" s="207" t="s">
        <v>131</v>
      </c>
      <c r="B5" s="273"/>
      <c r="C5" s="274"/>
      <c r="D5" s="275"/>
      <c r="E5" s="275"/>
      <c r="F5" s="275"/>
      <c r="G5" s="275"/>
      <c r="H5" s="195"/>
      <c r="I5" s="275"/>
      <c r="J5" s="275"/>
      <c r="K5" s="195"/>
      <c r="L5" s="275"/>
      <c r="M5" s="275"/>
      <c r="N5" s="195"/>
      <c r="O5" s="275"/>
      <c r="P5" s="275"/>
      <c r="Q5" s="195"/>
      <c r="R5" s="275"/>
      <c r="S5" s="275"/>
      <c r="T5" s="52" t="s">
        <v>132</v>
      </c>
    </row>
    <row r="6" spans="1:20" s="59" customFormat="1" ht="27.75" customHeight="1">
      <c r="A6" s="1113" t="s">
        <v>490</v>
      </c>
      <c r="B6" s="795" t="s">
        <v>504</v>
      </c>
      <c r="C6" s="581"/>
      <c r="D6" s="796"/>
      <c r="E6" s="1106" t="s">
        <v>505</v>
      </c>
      <c r="F6" s="1160"/>
      <c r="G6" s="1107"/>
      <c r="H6" s="797" t="s">
        <v>506</v>
      </c>
      <c r="I6" s="582"/>
      <c r="J6" s="796"/>
      <c r="K6" s="797" t="s">
        <v>507</v>
      </c>
      <c r="L6" s="582"/>
      <c r="M6" s="796"/>
      <c r="N6" s="797" t="s">
        <v>508</v>
      </c>
      <c r="O6" s="582"/>
      <c r="P6" s="796"/>
      <c r="Q6" s="797" t="s">
        <v>509</v>
      </c>
      <c r="R6" s="582"/>
      <c r="S6" s="796"/>
      <c r="T6" s="798"/>
    </row>
    <row r="7" spans="1:20" s="59" customFormat="1" ht="27.75" customHeight="1">
      <c r="A7" s="1158"/>
      <c r="B7" s="638" t="s">
        <v>1</v>
      </c>
      <c r="C7" s="799"/>
      <c r="D7" s="800"/>
      <c r="E7" s="1161" t="s">
        <v>502</v>
      </c>
      <c r="F7" s="1112"/>
      <c r="G7" s="1115"/>
      <c r="H7" s="801" t="s">
        <v>503</v>
      </c>
      <c r="I7" s="802"/>
      <c r="J7" s="800"/>
      <c r="K7" s="1155" t="s">
        <v>2</v>
      </c>
      <c r="L7" s="1156"/>
      <c r="M7" s="1157"/>
      <c r="N7" s="1155" t="s">
        <v>3</v>
      </c>
      <c r="O7" s="1156"/>
      <c r="P7" s="1157"/>
      <c r="Q7" s="1155" t="s">
        <v>4</v>
      </c>
      <c r="R7" s="1156"/>
      <c r="S7" s="1157"/>
      <c r="T7" s="1121" t="s">
        <v>5</v>
      </c>
    </row>
    <row r="8" spans="1:20" s="59" customFormat="1" ht="27.75" customHeight="1">
      <c r="A8" s="1158"/>
      <c r="B8" s="803" t="s">
        <v>510</v>
      </c>
      <c r="C8" s="804" t="s">
        <v>511</v>
      </c>
      <c r="D8" s="587"/>
      <c r="E8" s="803" t="s">
        <v>512</v>
      </c>
      <c r="F8" s="804" t="s">
        <v>511</v>
      </c>
      <c r="G8" s="587"/>
      <c r="H8" s="805" t="s">
        <v>512</v>
      </c>
      <c r="I8" s="804" t="s">
        <v>511</v>
      </c>
      <c r="J8" s="587"/>
      <c r="K8" s="805" t="s">
        <v>512</v>
      </c>
      <c r="L8" s="804" t="s">
        <v>511</v>
      </c>
      <c r="M8" s="587"/>
      <c r="N8" s="805" t="s">
        <v>512</v>
      </c>
      <c r="O8" s="804" t="s">
        <v>511</v>
      </c>
      <c r="P8" s="587"/>
      <c r="Q8" s="805" t="s">
        <v>512</v>
      </c>
      <c r="R8" s="804" t="s">
        <v>511</v>
      </c>
      <c r="S8" s="587"/>
      <c r="T8" s="1121"/>
    </row>
    <row r="9" spans="1:20" s="59" customFormat="1" ht="27.75" customHeight="1">
      <c r="A9" s="1159"/>
      <c r="B9" s="806" t="s">
        <v>15</v>
      </c>
      <c r="C9" s="807" t="s">
        <v>16</v>
      </c>
      <c r="D9" s="808" t="s">
        <v>434</v>
      </c>
      <c r="E9" s="806" t="s">
        <v>15</v>
      </c>
      <c r="F9" s="807" t="s">
        <v>16</v>
      </c>
      <c r="G9" s="809" t="s">
        <v>434</v>
      </c>
      <c r="H9" s="810" t="s">
        <v>15</v>
      </c>
      <c r="I9" s="807" t="s">
        <v>16</v>
      </c>
      <c r="J9" s="808" t="s">
        <v>434</v>
      </c>
      <c r="K9" s="810" t="s">
        <v>15</v>
      </c>
      <c r="L9" s="807" t="s">
        <v>16</v>
      </c>
      <c r="M9" s="808" t="s">
        <v>434</v>
      </c>
      <c r="N9" s="810" t="s">
        <v>15</v>
      </c>
      <c r="O9" s="807" t="s">
        <v>16</v>
      </c>
      <c r="P9" s="808" t="s">
        <v>434</v>
      </c>
      <c r="Q9" s="810" t="s">
        <v>15</v>
      </c>
      <c r="R9" s="807" t="s">
        <v>16</v>
      </c>
      <c r="S9" s="808" t="s">
        <v>434</v>
      </c>
      <c r="T9" s="811"/>
    </row>
    <row r="10" spans="1:20" s="60" customFormat="1" ht="30" customHeight="1">
      <c r="A10" s="812">
        <v>2015</v>
      </c>
      <c r="B10" s="813">
        <v>80</v>
      </c>
      <c r="C10" s="813">
        <v>60</v>
      </c>
      <c r="D10" s="814">
        <v>75</v>
      </c>
      <c r="E10" s="813">
        <v>119</v>
      </c>
      <c r="F10" s="813">
        <v>142.8</v>
      </c>
      <c r="G10" s="814">
        <v>120.00000000000001</v>
      </c>
      <c r="H10" s="813">
        <v>4.2</v>
      </c>
      <c r="I10" s="814">
        <v>18.9</v>
      </c>
      <c r="J10" s="814">
        <v>449.9999999999999</v>
      </c>
      <c r="K10" s="814">
        <v>0</v>
      </c>
      <c r="L10" s="814">
        <v>0</v>
      </c>
      <c r="M10" s="815">
        <v>0</v>
      </c>
      <c r="N10" s="814">
        <v>11.8</v>
      </c>
      <c r="O10" s="814">
        <v>50.4</v>
      </c>
      <c r="P10" s="814">
        <v>427.11864406779654</v>
      </c>
      <c r="Q10" s="814">
        <v>12.3</v>
      </c>
      <c r="R10" s="814">
        <v>893.3</v>
      </c>
      <c r="S10" s="814">
        <v>7262.60162601626</v>
      </c>
      <c r="T10" s="816">
        <v>2015</v>
      </c>
    </row>
    <row r="11" spans="1:20" s="60" customFormat="1" ht="30" customHeight="1">
      <c r="A11" s="812">
        <v>2016</v>
      </c>
      <c r="B11" s="813">
        <v>41.68</v>
      </c>
      <c r="C11" s="813">
        <v>30.07</v>
      </c>
      <c r="D11" s="814">
        <v>72.14491362763916</v>
      </c>
      <c r="E11" s="813">
        <v>77.28</v>
      </c>
      <c r="F11" s="813">
        <v>67.91</v>
      </c>
      <c r="G11" s="814">
        <v>87.87525879917185</v>
      </c>
      <c r="H11" s="813">
        <v>1.33</v>
      </c>
      <c r="I11" s="814">
        <v>1.55</v>
      </c>
      <c r="J11" s="814">
        <v>116.54135338345864</v>
      </c>
      <c r="K11" s="814">
        <v>0</v>
      </c>
      <c r="L11" s="814">
        <v>0</v>
      </c>
      <c r="M11" s="815">
        <v>0</v>
      </c>
      <c r="N11" s="814">
        <v>12.14</v>
      </c>
      <c r="O11" s="814">
        <v>51.03</v>
      </c>
      <c r="P11" s="814">
        <v>420.3459637561779</v>
      </c>
      <c r="Q11" s="814">
        <v>10.73</v>
      </c>
      <c r="R11" s="814">
        <v>1090.96</v>
      </c>
      <c r="S11" s="814">
        <v>10167.381174277725</v>
      </c>
      <c r="T11" s="816">
        <v>2016</v>
      </c>
    </row>
    <row r="12" spans="1:20" s="60" customFormat="1" ht="30" customHeight="1">
      <c r="A12" s="812">
        <v>2017</v>
      </c>
      <c r="B12" s="813">
        <v>48.3</v>
      </c>
      <c r="C12" s="813">
        <v>46</v>
      </c>
      <c r="D12" s="814">
        <v>95.23809523809524</v>
      </c>
      <c r="E12" s="813">
        <v>113.5</v>
      </c>
      <c r="F12" s="813">
        <v>188.8</v>
      </c>
      <c r="G12" s="814">
        <v>166.34361233480178</v>
      </c>
      <c r="H12" s="813">
        <v>2.8</v>
      </c>
      <c r="I12" s="814">
        <v>15.9</v>
      </c>
      <c r="J12" s="814">
        <v>567.8571428571429</v>
      </c>
      <c r="K12" s="814">
        <v>0</v>
      </c>
      <c r="L12" s="814">
        <v>0</v>
      </c>
      <c r="M12" s="815">
        <v>0</v>
      </c>
      <c r="N12" s="814">
        <v>13.5</v>
      </c>
      <c r="O12" s="814">
        <v>130.7</v>
      </c>
      <c r="P12" s="814">
        <v>968.148148148148</v>
      </c>
      <c r="Q12" s="814">
        <v>0.9</v>
      </c>
      <c r="R12" s="814">
        <v>1</v>
      </c>
      <c r="S12" s="814">
        <v>111.11111111111111</v>
      </c>
      <c r="T12" s="816">
        <v>2017</v>
      </c>
    </row>
    <row r="13" spans="1:20" s="60" customFormat="1" ht="30" customHeight="1">
      <c r="A13" s="812">
        <v>2018</v>
      </c>
      <c r="B13" s="813">
        <v>24.2</v>
      </c>
      <c r="C13" s="813">
        <v>243.9</v>
      </c>
      <c r="D13" s="814">
        <v>1007.8512396694215</v>
      </c>
      <c r="E13" s="813">
        <v>41.9</v>
      </c>
      <c r="F13" s="813">
        <v>422.4</v>
      </c>
      <c r="G13" s="814">
        <v>1008.1145584725537</v>
      </c>
      <c r="H13" s="813">
        <v>2</v>
      </c>
      <c r="I13" s="814">
        <v>13</v>
      </c>
      <c r="J13" s="814">
        <v>650</v>
      </c>
      <c r="K13" s="814">
        <v>0</v>
      </c>
      <c r="L13" s="814">
        <v>0</v>
      </c>
      <c r="M13" s="815">
        <v>0</v>
      </c>
      <c r="N13" s="814">
        <v>13.5</v>
      </c>
      <c r="O13" s="814">
        <v>136.1</v>
      </c>
      <c r="P13" s="814">
        <v>1008.148148148148</v>
      </c>
      <c r="Q13" s="814">
        <v>6</v>
      </c>
      <c r="R13" s="814">
        <v>60.5</v>
      </c>
      <c r="S13" s="814">
        <v>1008.3333333333334</v>
      </c>
      <c r="T13" s="816">
        <v>2018</v>
      </c>
    </row>
    <row r="14" spans="1:20" s="496" customFormat="1" ht="30" customHeight="1">
      <c r="A14" s="817">
        <v>2019</v>
      </c>
      <c r="B14" s="818">
        <v>34</v>
      </c>
      <c r="C14" s="818">
        <v>23</v>
      </c>
      <c r="D14" s="819">
        <f>C14/B14*100</f>
        <v>67.64705882352942</v>
      </c>
      <c r="E14" s="818">
        <v>75</v>
      </c>
      <c r="F14" s="818">
        <v>111</v>
      </c>
      <c r="G14" s="819">
        <f>F14/E14*100</f>
        <v>148</v>
      </c>
      <c r="H14" s="818">
        <v>1.3</v>
      </c>
      <c r="I14" s="819">
        <v>2.7</v>
      </c>
      <c r="J14" s="819">
        <f>I14/H14*100</f>
        <v>207.6923076923077</v>
      </c>
      <c r="K14" s="819">
        <v>0</v>
      </c>
      <c r="L14" s="819">
        <v>0</v>
      </c>
      <c r="M14" s="820">
        <v>0</v>
      </c>
      <c r="N14" s="819">
        <v>31</v>
      </c>
      <c r="O14" s="819">
        <v>136</v>
      </c>
      <c r="P14" s="819">
        <f>O14/N14*100</f>
        <v>438.7096774193548</v>
      </c>
      <c r="Q14" s="819">
        <v>43</v>
      </c>
      <c r="R14" s="819">
        <v>8642</v>
      </c>
      <c r="S14" s="819">
        <f>R14/Q14*100</f>
        <v>20097.674418604653</v>
      </c>
      <c r="T14" s="821">
        <v>2019</v>
      </c>
    </row>
    <row r="15" spans="1:20" s="231" customFormat="1" ht="5.25" customHeight="1" thickBot="1">
      <c r="A15" s="233"/>
      <c r="B15" s="276"/>
      <c r="C15" s="277"/>
      <c r="D15" s="250"/>
      <c r="E15" s="277"/>
      <c r="F15" s="277"/>
      <c r="G15" s="250"/>
      <c r="H15" s="250"/>
      <c r="I15" s="277"/>
      <c r="J15" s="250"/>
      <c r="K15" s="278"/>
      <c r="L15" s="278"/>
      <c r="M15" s="278"/>
      <c r="N15" s="278"/>
      <c r="O15" s="278"/>
      <c r="P15" s="278"/>
      <c r="Q15" s="278"/>
      <c r="R15" s="278"/>
      <c r="S15" s="278"/>
      <c r="T15" s="279"/>
    </row>
    <row r="16" spans="1:20" s="231" customFormat="1" ht="12.75" customHeight="1">
      <c r="A16" s="253" t="s">
        <v>660</v>
      </c>
      <c r="B16" s="46"/>
      <c r="C16" s="46"/>
      <c r="D16" s="46"/>
      <c r="E16" s="46"/>
      <c r="F16" s="222"/>
      <c r="G16" s="222"/>
      <c r="H16" s="221"/>
      <c r="I16" s="222"/>
      <c r="J16" s="222"/>
      <c r="K16" s="284"/>
      <c r="L16" s="222"/>
      <c r="M16" s="284"/>
      <c r="N16" s="284"/>
      <c r="O16" s="222"/>
      <c r="P16" s="284"/>
      <c r="Q16" s="284"/>
      <c r="R16" s="222"/>
      <c r="S16" s="284"/>
      <c r="T16" s="213"/>
    </row>
    <row r="17" spans="1:19" s="231" customFormat="1" ht="14.25" customHeight="1">
      <c r="A17" s="280" t="s">
        <v>139</v>
      </c>
      <c r="B17" s="214"/>
      <c r="C17" s="214"/>
      <c r="D17" s="214"/>
      <c r="E17" s="222"/>
      <c r="F17" s="222"/>
      <c r="G17" s="222"/>
      <c r="I17" s="222"/>
      <c r="J17" s="222"/>
      <c r="K17" s="50" t="s">
        <v>249</v>
      </c>
      <c r="L17" s="223"/>
      <c r="M17" s="281"/>
      <c r="N17" s="52"/>
      <c r="O17" s="282"/>
      <c r="P17" s="282"/>
      <c r="Q17" s="283"/>
      <c r="R17" s="222"/>
      <c r="S17" s="284"/>
    </row>
    <row r="18" spans="2:20" s="231" customFormat="1" ht="12.75" customHeight="1">
      <c r="B18" s="285"/>
      <c r="C18" s="286"/>
      <c r="D18" s="222"/>
      <c r="E18" s="222"/>
      <c r="F18" s="222"/>
      <c r="G18" s="222"/>
      <c r="H18" s="221"/>
      <c r="I18" s="222"/>
      <c r="J18" s="222"/>
      <c r="K18" s="284"/>
      <c r="L18" s="222"/>
      <c r="M18" s="284"/>
      <c r="N18" s="284"/>
      <c r="O18" s="222"/>
      <c r="P18" s="284"/>
      <c r="Q18" s="284"/>
      <c r="R18" s="222"/>
      <c r="S18" s="284"/>
      <c r="T18" s="213"/>
    </row>
    <row r="19" spans="11:19" ht="15.75">
      <c r="K19" s="289"/>
      <c r="M19" s="289"/>
      <c r="N19" s="289"/>
      <c r="P19" s="289"/>
      <c r="Q19" s="289"/>
      <c r="S19" s="289"/>
    </row>
    <row r="20" spans="11:19" ht="15.75">
      <c r="K20" s="289"/>
      <c r="M20" s="289"/>
      <c r="N20" s="289"/>
      <c r="P20" s="289"/>
      <c r="Q20" s="289"/>
      <c r="S20" s="289"/>
    </row>
    <row r="21" spans="11:19" ht="15.75">
      <c r="K21" s="289"/>
      <c r="M21" s="289"/>
      <c r="N21" s="289"/>
      <c r="P21" s="289"/>
      <c r="Q21" s="289"/>
      <c r="S21" s="289"/>
    </row>
    <row r="22" spans="11:19" ht="15.75">
      <c r="K22" s="289"/>
      <c r="M22" s="289"/>
      <c r="N22" s="289"/>
      <c r="P22" s="289"/>
      <c r="Q22" s="289"/>
      <c r="S22" s="289"/>
    </row>
    <row r="23" spans="11:19" ht="15.75">
      <c r="K23" s="289"/>
      <c r="M23" s="289"/>
      <c r="N23" s="289"/>
      <c r="P23" s="289"/>
      <c r="Q23" s="289"/>
      <c r="S23" s="289"/>
    </row>
    <row r="24" spans="11:19" ht="15.75">
      <c r="K24" s="289"/>
      <c r="M24" s="289"/>
      <c r="N24" s="289"/>
      <c r="P24" s="289"/>
      <c r="Q24" s="289"/>
      <c r="S24" s="289"/>
    </row>
    <row r="25" spans="11:19" ht="15.75">
      <c r="K25" s="289"/>
      <c r="M25" s="289"/>
      <c r="N25" s="289"/>
      <c r="P25" s="289"/>
      <c r="Q25" s="289"/>
      <c r="S25" s="289"/>
    </row>
    <row r="26" spans="11:19" ht="15.75">
      <c r="K26" s="289"/>
      <c r="M26" s="289"/>
      <c r="N26" s="289"/>
      <c r="P26" s="289"/>
      <c r="Q26" s="289"/>
      <c r="S26" s="289"/>
    </row>
    <row r="27" spans="11:19" ht="15.75">
      <c r="K27" s="289"/>
      <c r="M27" s="289"/>
      <c r="N27" s="289"/>
      <c r="P27" s="289"/>
      <c r="Q27" s="289"/>
      <c r="S27" s="289"/>
    </row>
    <row r="28" spans="11:19" ht="15.75">
      <c r="K28" s="289"/>
      <c r="M28" s="289"/>
      <c r="N28" s="289"/>
      <c r="P28" s="289"/>
      <c r="Q28" s="289"/>
      <c r="S28" s="289"/>
    </row>
    <row r="29" spans="11:19" ht="15.75">
      <c r="K29" s="289"/>
      <c r="M29" s="289"/>
      <c r="N29" s="289"/>
      <c r="P29" s="289"/>
      <c r="Q29" s="289"/>
      <c r="S29" s="289"/>
    </row>
    <row r="30" spans="11:19" ht="15.75">
      <c r="K30" s="289"/>
      <c r="M30" s="289"/>
      <c r="N30" s="289"/>
      <c r="P30" s="289"/>
      <c r="Q30" s="289"/>
      <c r="S30" s="289"/>
    </row>
    <row r="31" spans="11:19" ht="15.75">
      <c r="K31" s="289"/>
      <c r="M31" s="289"/>
      <c r="N31" s="289"/>
      <c r="P31" s="289"/>
      <c r="Q31" s="289"/>
      <c r="S31" s="289"/>
    </row>
    <row r="32" spans="11:19" ht="15.75">
      <c r="K32" s="289"/>
      <c r="M32" s="289"/>
      <c r="N32" s="289"/>
      <c r="P32" s="289"/>
      <c r="Q32" s="289"/>
      <c r="S32" s="289"/>
    </row>
    <row r="33" spans="11:19" ht="15.75">
      <c r="K33" s="289"/>
      <c r="M33" s="289"/>
      <c r="N33" s="289"/>
      <c r="P33" s="289"/>
      <c r="Q33" s="289"/>
      <c r="S33" s="289"/>
    </row>
    <row r="34" spans="11:19" ht="15.75">
      <c r="K34" s="289"/>
      <c r="M34" s="289"/>
      <c r="N34" s="289"/>
      <c r="P34" s="289"/>
      <c r="Q34" s="289"/>
      <c r="S34" s="289"/>
    </row>
    <row r="35" spans="11:19" ht="15.75">
      <c r="K35" s="289"/>
      <c r="M35" s="289"/>
      <c r="N35" s="289"/>
      <c r="P35" s="289"/>
      <c r="Q35" s="289"/>
      <c r="S35" s="289"/>
    </row>
    <row r="36" spans="11:19" ht="15.75">
      <c r="K36" s="289"/>
      <c r="M36" s="289"/>
      <c r="N36" s="289"/>
      <c r="P36" s="289"/>
      <c r="Q36" s="289"/>
      <c r="S36" s="289"/>
    </row>
    <row r="37" spans="11:19" ht="15.75">
      <c r="K37" s="289"/>
      <c r="M37" s="289"/>
      <c r="N37" s="289"/>
      <c r="P37" s="289"/>
      <c r="Q37" s="289"/>
      <c r="S37" s="289"/>
    </row>
    <row r="38" spans="11:19" ht="15.75">
      <c r="K38" s="289"/>
      <c r="M38" s="289"/>
      <c r="N38" s="289"/>
      <c r="P38" s="289"/>
      <c r="Q38" s="289"/>
      <c r="S38" s="289"/>
    </row>
    <row r="39" spans="11:19" ht="15.75">
      <c r="K39" s="289"/>
      <c r="M39" s="289"/>
      <c r="N39" s="289"/>
      <c r="P39" s="289"/>
      <c r="Q39" s="289"/>
      <c r="S39" s="289"/>
    </row>
    <row r="40" spans="13:19" ht="15.75">
      <c r="M40" s="289"/>
      <c r="P40" s="289"/>
      <c r="S40" s="289"/>
    </row>
    <row r="41" spans="13:19" ht="15.75">
      <c r="M41" s="289"/>
      <c r="P41" s="289"/>
      <c r="S41" s="289"/>
    </row>
    <row r="42" spans="13:19" ht="15.75">
      <c r="M42" s="289"/>
      <c r="P42" s="289"/>
      <c r="S42" s="289"/>
    </row>
    <row r="43" spans="13:19" ht="15.75">
      <c r="M43" s="289"/>
      <c r="P43" s="289"/>
      <c r="S43" s="289"/>
    </row>
    <row r="44" spans="13:19" ht="15.75">
      <c r="M44" s="289"/>
      <c r="P44" s="289"/>
      <c r="S44" s="289"/>
    </row>
  </sheetData>
  <sheetProtection/>
  <mergeCells count="7">
    <mergeCell ref="T7:T8"/>
    <mergeCell ref="K7:M7"/>
    <mergeCell ref="A6:A9"/>
    <mergeCell ref="E6:G6"/>
    <mergeCell ref="E7:G7"/>
    <mergeCell ref="Q7:S7"/>
    <mergeCell ref="N7:P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M32"/>
  <sheetViews>
    <sheetView view="pageBreakPreview" zoomScaleSheetLayoutView="100" zoomScalePageLayoutView="0" workbookViewId="0" topLeftCell="A1">
      <selection activeCell="H33" sqref="H33"/>
    </sheetView>
  </sheetViews>
  <sheetFormatPr defaultColWidth="7.99609375" defaultRowHeight="18.75" customHeight="1"/>
  <cols>
    <col min="1" max="1" width="13.10546875" style="214" customWidth="1"/>
    <col min="2" max="2" width="17.21484375" style="214" customWidth="1"/>
    <col min="3" max="3" width="16.77734375" style="214" customWidth="1"/>
    <col min="4" max="4" width="17.88671875" style="214" customWidth="1"/>
    <col min="5" max="6" width="2.5546875" style="214" customWidth="1"/>
    <col min="7" max="7" width="16.99609375" style="214" customWidth="1"/>
    <col min="8" max="8" width="17.88671875" style="214" customWidth="1"/>
    <col min="9" max="9" width="16.77734375" style="214" customWidth="1"/>
    <col min="10" max="10" width="13.10546875" style="214" customWidth="1"/>
    <col min="11" max="11" width="0.23046875" style="214" customWidth="1"/>
    <col min="12" max="16384" width="7.99609375" style="214" customWidth="1"/>
  </cols>
  <sheetData>
    <row r="1" spans="1:13" ht="18.75" customHeight="1">
      <c r="A1" s="159" t="s">
        <v>125</v>
      </c>
      <c r="J1" s="200" t="s">
        <v>6</v>
      </c>
      <c r="K1" s="200"/>
      <c r="L1" s="200"/>
      <c r="M1" s="200"/>
    </row>
    <row r="2" ht="9.75" customHeight="1"/>
    <row r="3" spans="1:10" ht="18.75" customHeight="1">
      <c r="A3" s="251" t="s">
        <v>349</v>
      </c>
      <c r="B3" s="252"/>
      <c r="C3" s="252"/>
      <c r="D3" s="252"/>
      <c r="E3" s="253"/>
      <c r="F3" s="253"/>
      <c r="G3" s="1165" t="s">
        <v>350</v>
      </c>
      <c r="H3" s="1165"/>
      <c r="I3" s="1165"/>
      <c r="J3" s="1165"/>
    </row>
    <row r="4" spans="1:8" ht="9.75" customHeight="1">
      <c r="A4" s="251"/>
      <c r="B4" s="252"/>
      <c r="C4" s="252"/>
      <c r="D4" s="252"/>
      <c r="G4" s="252"/>
      <c r="H4" s="252"/>
    </row>
    <row r="5" spans="1:10" ht="18.75" customHeight="1" thickBot="1">
      <c r="A5" s="207" t="s">
        <v>133</v>
      </c>
      <c r="B5" s="239"/>
      <c r="C5" s="239"/>
      <c r="D5" s="239"/>
      <c r="G5" s="239"/>
      <c r="H5" s="1164"/>
      <c r="I5" s="1164"/>
      <c r="J5" s="236" t="s">
        <v>93</v>
      </c>
    </row>
    <row r="6" spans="1:11" ht="18.75" customHeight="1" thickTop="1">
      <c r="A6" s="1123" t="s">
        <v>513</v>
      </c>
      <c r="B6" s="822" t="s">
        <v>514</v>
      </c>
      <c r="C6" s="755"/>
      <c r="D6" s="1038" t="s">
        <v>704</v>
      </c>
      <c r="E6" s="660"/>
      <c r="F6" s="660"/>
      <c r="G6" s="1172" t="s">
        <v>705</v>
      </c>
      <c r="H6" s="1173"/>
      <c r="I6" s="1168" t="s">
        <v>515</v>
      </c>
      <c r="J6" s="1171" t="s">
        <v>34</v>
      </c>
      <c r="K6" s="254"/>
    </row>
    <row r="7" spans="1:10" ht="18.75" customHeight="1">
      <c r="A7" s="1162"/>
      <c r="B7" s="1166" t="s">
        <v>15</v>
      </c>
      <c r="C7" s="1167"/>
      <c r="D7" s="823" t="s">
        <v>703</v>
      </c>
      <c r="E7" s="824"/>
      <c r="F7" s="824"/>
      <c r="G7" s="1174" t="s">
        <v>706</v>
      </c>
      <c r="H7" s="1175"/>
      <c r="I7" s="1169"/>
      <c r="J7" s="1049"/>
    </row>
    <row r="8" spans="1:10" ht="18.75" customHeight="1">
      <c r="A8" s="1162"/>
      <c r="B8" s="825" t="s">
        <v>516</v>
      </c>
      <c r="C8" s="825" t="s">
        <v>517</v>
      </c>
      <c r="D8" s="826" t="s">
        <v>516</v>
      </c>
      <c r="E8" s="660"/>
      <c r="F8" s="660"/>
      <c r="G8" s="826" t="s">
        <v>518</v>
      </c>
      <c r="H8" s="825" t="s">
        <v>519</v>
      </c>
      <c r="I8" s="1169"/>
      <c r="J8" s="1049"/>
    </row>
    <row r="9" spans="1:10" ht="18.75" customHeight="1">
      <c r="A9" s="1163"/>
      <c r="B9" s="827" t="s">
        <v>94</v>
      </c>
      <c r="C9" s="828" t="s">
        <v>15</v>
      </c>
      <c r="D9" s="829" t="s">
        <v>94</v>
      </c>
      <c r="E9" s="660"/>
      <c r="F9" s="660"/>
      <c r="G9" s="830" t="s">
        <v>15</v>
      </c>
      <c r="H9" s="828" t="s">
        <v>95</v>
      </c>
      <c r="I9" s="1170"/>
      <c r="J9" s="1050"/>
    </row>
    <row r="10" spans="1:10" ht="20.25" customHeight="1">
      <c r="A10" s="698">
        <v>2015</v>
      </c>
      <c r="B10" s="729">
        <v>11</v>
      </c>
      <c r="C10" s="729">
        <v>11.9</v>
      </c>
      <c r="D10" s="729">
        <v>4</v>
      </c>
      <c r="E10" s="729"/>
      <c r="F10" s="729"/>
      <c r="G10" s="729">
        <v>4.3</v>
      </c>
      <c r="H10" s="729">
        <v>33</v>
      </c>
      <c r="I10" s="831">
        <v>108.18181818181817</v>
      </c>
      <c r="J10" s="832">
        <v>2015</v>
      </c>
    </row>
    <row r="11" spans="1:10" ht="20.25" customHeight="1">
      <c r="A11" s="698">
        <v>2016</v>
      </c>
      <c r="B11" s="729">
        <v>14</v>
      </c>
      <c r="C11" s="729">
        <v>14</v>
      </c>
      <c r="D11" s="729">
        <v>4</v>
      </c>
      <c r="E11" s="729"/>
      <c r="F11" s="729"/>
      <c r="G11" s="729">
        <v>4.3</v>
      </c>
      <c r="H11" s="729">
        <v>33</v>
      </c>
      <c r="I11" s="831">
        <v>100</v>
      </c>
      <c r="J11" s="832">
        <v>2016</v>
      </c>
    </row>
    <row r="12" spans="1:10" ht="20.25" customHeight="1">
      <c r="A12" s="698">
        <v>2017</v>
      </c>
      <c r="B12" s="729">
        <v>14</v>
      </c>
      <c r="C12" s="729">
        <v>14</v>
      </c>
      <c r="D12" s="729">
        <v>2</v>
      </c>
      <c r="E12" s="729"/>
      <c r="F12" s="729"/>
      <c r="G12" s="729">
        <v>2.2</v>
      </c>
      <c r="H12" s="729">
        <v>22</v>
      </c>
      <c r="I12" s="831">
        <v>100</v>
      </c>
      <c r="J12" s="832">
        <v>2017</v>
      </c>
    </row>
    <row r="13" spans="1:10" ht="20.25" customHeight="1">
      <c r="A13" s="698">
        <v>2018</v>
      </c>
      <c r="B13" s="729">
        <v>14</v>
      </c>
      <c r="C13" s="729">
        <v>19.8</v>
      </c>
      <c r="D13" s="729">
        <v>2</v>
      </c>
      <c r="E13" s="729"/>
      <c r="F13" s="729"/>
      <c r="G13" s="729">
        <v>2.8</v>
      </c>
      <c r="H13" s="729">
        <v>20</v>
      </c>
      <c r="I13" s="831">
        <v>141.42857142857144</v>
      </c>
      <c r="J13" s="832">
        <v>2018</v>
      </c>
    </row>
    <row r="14" spans="1:10" s="485" customFormat="1" ht="20.25" customHeight="1">
      <c r="A14" s="833">
        <v>2019</v>
      </c>
      <c r="B14" s="834">
        <v>9</v>
      </c>
      <c r="C14" s="834">
        <v>10</v>
      </c>
      <c r="D14" s="834">
        <v>9</v>
      </c>
      <c r="E14" s="834"/>
      <c r="F14" s="834"/>
      <c r="G14" s="834">
        <v>2</v>
      </c>
      <c r="H14" s="834">
        <v>450</v>
      </c>
      <c r="I14" s="835">
        <f>C14/B14*100</f>
        <v>111.11111111111111</v>
      </c>
      <c r="J14" s="836">
        <v>2019</v>
      </c>
    </row>
    <row r="15" spans="1:10" ht="1.5" customHeight="1">
      <c r="A15" s="206"/>
      <c r="B15" s="256"/>
      <c r="C15" s="243"/>
      <c r="D15" s="257"/>
      <c r="E15" s="243"/>
      <c r="F15" s="243"/>
      <c r="G15" s="243"/>
      <c r="H15" s="243"/>
      <c r="I15" s="258"/>
      <c r="J15" s="166"/>
    </row>
    <row r="16" spans="1:10" ht="0.75" customHeight="1" hidden="1">
      <c r="A16" s="206"/>
      <c r="B16" s="256"/>
      <c r="C16" s="243"/>
      <c r="D16" s="257"/>
      <c r="E16" s="243"/>
      <c r="F16" s="243"/>
      <c r="G16" s="243"/>
      <c r="H16" s="243"/>
      <c r="I16" s="258"/>
      <c r="J16" s="166"/>
    </row>
    <row r="17" spans="1:10" ht="20.25" customHeight="1" hidden="1">
      <c r="A17" s="206"/>
      <c r="B17" s="256"/>
      <c r="C17" s="243"/>
      <c r="D17" s="259"/>
      <c r="E17" s="243"/>
      <c r="F17" s="243"/>
      <c r="G17" s="243"/>
      <c r="H17" s="243"/>
      <c r="I17" s="258"/>
      <c r="J17" s="166"/>
    </row>
    <row r="18" spans="1:10" ht="20.25" customHeight="1" hidden="1">
      <c r="A18" s="206"/>
      <c r="B18" s="256"/>
      <c r="C18" s="243"/>
      <c r="D18" s="257"/>
      <c r="E18" s="243"/>
      <c r="F18" s="243"/>
      <c r="G18" s="243"/>
      <c r="H18" s="243"/>
      <c r="I18" s="258"/>
      <c r="J18" s="166"/>
    </row>
    <row r="19" spans="1:10" ht="20.25" customHeight="1" hidden="1">
      <c r="A19" s="206"/>
      <c r="B19" s="256"/>
      <c r="C19" s="243"/>
      <c r="D19" s="257"/>
      <c r="E19" s="243"/>
      <c r="F19" s="243"/>
      <c r="G19" s="243"/>
      <c r="H19" s="243"/>
      <c r="I19" s="258"/>
      <c r="J19" s="166"/>
    </row>
    <row r="20" spans="1:10" ht="20.25" customHeight="1" hidden="1">
      <c r="A20" s="206"/>
      <c r="B20" s="256"/>
      <c r="C20" s="243"/>
      <c r="D20" s="259"/>
      <c r="E20" s="243"/>
      <c r="F20" s="243"/>
      <c r="G20" s="243"/>
      <c r="H20" s="243"/>
      <c r="I20" s="258"/>
      <c r="J20" s="166"/>
    </row>
    <row r="21" spans="1:10" ht="20.25" customHeight="1" hidden="1">
      <c r="A21" s="206"/>
      <c r="B21" s="256"/>
      <c r="C21" s="243"/>
      <c r="D21" s="257"/>
      <c r="E21" s="243"/>
      <c r="F21" s="243"/>
      <c r="G21" s="243"/>
      <c r="H21" s="243"/>
      <c r="I21" s="258"/>
      <c r="J21" s="166"/>
    </row>
    <row r="22" spans="1:10" ht="20.25" customHeight="1" hidden="1">
      <c r="A22" s="206"/>
      <c r="B22" s="256"/>
      <c r="C22" s="243"/>
      <c r="D22" s="257"/>
      <c r="E22" s="243"/>
      <c r="F22" s="243"/>
      <c r="G22" s="243"/>
      <c r="H22" s="243"/>
      <c r="I22" s="258"/>
      <c r="J22" s="166"/>
    </row>
    <row r="23" spans="1:10" ht="20.25" customHeight="1" hidden="1">
      <c r="A23" s="206"/>
      <c r="B23" s="256"/>
      <c r="C23" s="243"/>
      <c r="D23" s="259"/>
      <c r="E23" s="243"/>
      <c r="F23" s="243"/>
      <c r="G23" s="243"/>
      <c r="H23" s="243"/>
      <c r="I23" s="258"/>
      <c r="J23" s="166"/>
    </row>
    <row r="24" spans="1:10" ht="20.25" customHeight="1" hidden="1">
      <c r="A24" s="206"/>
      <c r="B24" s="256"/>
      <c r="C24" s="243"/>
      <c r="D24" s="259"/>
      <c r="E24" s="243"/>
      <c r="F24" s="243"/>
      <c r="G24" s="243"/>
      <c r="H24" s="243"/>
      <c r="I24" s="258"/>
      <c r="J24" s="166"/>
    </row>
    <row r="25" spans="1:10" ht="20.25" customHeight="1" hidden="1">
      <c r="A25" s="206"/>
      <c r="B25" s="256"/>
      <c r="C25" s="243"/>
      <c r="D25" s="257"/>
      <c r="E25" s="243"/>
      <c r="F25" s="243"/>
      <c r="G25" s="243"/>
      <c r="H25" s="243"/>
      <c r="I25" s="258"/>
      <c r="J25" s="166"/>
    </row>
    <row r="26" spans="1:10" ht="20.25" customHeight="1" hidden="1">
      <c r="A26" s="206"/>
      <c r="B26" s="256"/>
      <c r="C26" s="243"/>
      <c r="D26" s="257"/>
      <c r="E26" s="243"/>
      <c r="F26" s="243"/>
      <c r="G26" s="243"/>
      <c r="H26" s="243"/>
      <c r="I26" s="258"/>
      <c r="J26" s="166"/>
    </row>
    <row r="27" spans="1:10" ht="20.25" customHeight="1" hidden="1">
      <c r="A27" s="206"/>
      <c r="B27" s="256"/>
      <c r="C27" s="243"/>
      <c r="D27" s="257"/>
      <c r="E27" s="243"/>
      <c r="F27" s="243"/>
      <c r="G27" s="243"/>
      <c r="H27" s="243"/>
      <c r="I27" s="258"/>
      <c r="J27" s="166"/>
    </row>
    <row r="28" spans="1:10" ht="20.25" customHeight="1" hidden="1">
      <c r="A28" s="206"/>
      <c r="B28" s="256"/>
      <c r="C28" s="243"/>
      <c r="D28" s="257"/>
      <c r="E28" s="243"/>
      <c r="F28" s="243"/>
      <c r="G28" s="243"/>
      <c r="H28" s="243"/>
      <c r="I28" s="258"/>
      <c r="J28" s="166"/>
    </row>
    <row r="29" spans="1:10" ht="20.25" customHeight="1" hidden="1">
      <c r="A29" s="206"/>
      <c r="B29" s="256"/>
      <c r="C29" s="243"/>
      <c r="D29" s="257"/>
      <c r="E29" s="243"/>
      <c r="F29" s="243"/>
      <c r="G29" s="243"/>
      <c r="H29" s="243"/>
      <c r="I29" s="258"/>
      <c r="J29" s="166"/>
    </row>
    <row r="30" spans="1:10" ht="3" customHeight="1" thickBot="1">
      <c r="A30" s="219"/>
      <c r="B30" s="220"/>
      <c r="C30" s="220"/>
      <c r="D30" s="220"/>
      <c r="E30" s="46"/>
      <c r="F30" s="46"/>
      <c r="G30" s="220"/>
      <c r="H30" s="220"/>
      <c r="I30" s="219"/>
      <c r="J30" s="220"/>
    </row>
    <row r="31" spans="1:8" ht="10.5" customHeight="1">
      <c r="A31" s="46"/>
      <c r="B31" s="46"/>
      <c r="C31" s="46"/>
      <c r="D31" s="46"/>
      <c r="G31" s="46"/>
      <c r="H31" s="46"/>
    </row>
    <row r="32" spans="1:10" ht="13.5" customHeight="1">
      <c r="A32" s="280" t="s">
        <v>139</v>
      </c>
      <c r="G32" s="50" t="s">
        <v>140</v>
      </c>
      <c r="H32" s="223"/>
      <c r="I32" s="456"/>
      <c r="J32" s="223"/>
    </row>
  </sheetData>
  <sheetProtection/>
  <mergeCells count="8">
    <mergeCell ref="A6:A9"/>
    <mergeCell ref="H5:I5"/>
    <mergeCell ref="G3:J3"/>
    <mergeCell ref="B7:C7"/>
    <mergeCell ref="I6:I9"/>
    <mergeCell ref="J6:J9"/>
    <mergeCell ref="G6:H6"/>
    <mergeCell ref="G7:H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C58"/>
  <sheetViews>
    <sheetView view="pageBreakPreview" zoomScaleNormal="115" zoomScaleSheetLayoutView="100" zoomScalePageLayoutView="0" workbookViewId="0" topLeftCell="K1">
      <selection activeCell="V36" sqref="V36"/>
    </sheetView>
  </sheetViews>
  <sheetFormatPr defaultColWidth="7.99609375" defaultRowHeight="13.5"/>
  <cols>
    <col min="1" max="1" width="10.77734375" style="5" customWidth="1"/>
    <col min="2" max="2" width="10.77734375" style="227" customWidth="1"/>
    <col min="3" max="3" width="10.88671875" style="4" customWidth="1"/>
    <col min="4" max="4" width="10.77734375" style="4" customWidth="1"/>
    <col min="5" max="5" width="11.10546875" style="4" customWidth="1"/>
    <col min="6" max="6" width="10.77734375" style="4" customWidth="1"/>
    <col min="7" max="10" width="8.99609375" style="4" customWidth="1"/>
    <col min="11" max="11" width="9.4453125" style="4" customWidth="1"/>
    <col min="12" max="12" width="8.99609375" style="4" customWidth="1"/>
    <col min="13" max="13" width="10.77734375" style="5" customWidth="1"/>
    <col min="14" max="14" width="10.5546875" style="4" customWidth="1"/>
    <col min="15" max="16" width="9.3359375" style="4" customWidth="1"/>
    <col min="17" max="17" width="8.5546875" style="4" customWidth="1"/>
    <col min="18" max="19" width="9.3359375" style="4" customWidth="1"/>
    <col min="20" max="20" width="8.6640625" style="4" customWidth="1"/>
    <col min="21" max="22" width="9.3359375" style="4" customWidth="1"/>
    <col min="23" max="23" width="8.5546875" style="4" customWidth="1"/>
    <col min="24" max="25" width="9.3359375" style="4" customWidth="1"/>
    <col min="26" max="26" width="8.5546875" style="4" customWidth="1"/>
    <col min="27" max="27" width="10.5546875" style="5" customWidth="1"/>
    <col min="28" max="30" width="0.3359375" style="5" customWidth="1"/>
    <col min="31" max="16384" width="7.99609375" style="5" customWidth="1"/>
  </cols>
  <sheetData>
    <row r="1" spans="1:27" s="6" customFormat="1" ht="11.25">
      <c r="A1" s="159" t="s">
        <v>125</v>
      </c>
      <c r="B1" s="211"/>
      <c r="C1" s="7"/>
      <c r="D1" s="7"/>
      <c r="E1" s="7"/>
      <c r="F1" s="7"/>
      <c r="G1" s="7"/>
      <c r="H1" s="7"/>
      <c r="I1" s="7"/>
      <c r="J1" s="7"/>
      <c r="K1" s="7"/>
      <c r="L1" s="7"/>
      <c r="M1" s="200" t="s">
        <v>6</v>
      </c>
      <c r="N1" s="159" t="s">
        <v>128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200" t="s">
        <v>6</v>
      </c>
    </row>
    <row r="2" spans="1:14" ht="12">
      <c r="A2" s="46"/>
      <c r="B2" s="214"/>
      <c r="N2" s="46"/>
    </row>
    <row r="3" spans="1:27" s="241" customFormat="1" ht="18.75">
      <c r="A3" s="240" t="s">
        <v>351</v>
      </c>
      <c r="B3" s="240"/>
      <c r="C3" s="240"/>
      <c r="D3" s="240"/>
      <c r="E3" s="240"/>
      <c r="F3" s="240"/>
      <c r="G3" s="240" t="s">
        <v>520</v>
      </c>
      <c r="H3" s="240"/>
      <c r="I3" s="240"/>
      <c r="J3" s="240"/>
      <c r="K3" s="240"/>
      <c r="L3" s="240"/>
      <c r="M3" s="240"/>
      <c r="N3" s="240" t="s">
        <v>352</v>
      </c>
      <c r="O3" s="240"/>
      <c r="P3" s="240"/>
      <c r="Q3" s="240"/>
      <c r="R3" s="240"/>
      <c r="S3" s="240"/>
      <c r="T3" s="240"/>
      <c r="U3" s="240" t="s">
        <v>529</v>
      </c>
      <c r="V3" s="240"/>
      <c r="W3" s="240"/>
      <c r="X3" s="240"/>
      <c r="Y3" s="240"/>
      <c r="Z3" s="240"/>
      <c r="AA3" s="240"/>
    </row>
    <row r="4" spans="1:29" s="3" customFormat="1" ht="12">
      <c r="A4" s="1"/>
      <c r="B4" s="24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242"/>
      <c r="Q4" s="1"/>
      <c r="R4" s="1"/>
      <c r="S4" s="1"/>
      <c r="T4" s="1"/>
      <c r="U4" s="2"/>
      <c r="V4" s="2"/>
      <c r="W4" s="2"/>
      <c r="X4" s="2"/>
      <c r="Y4" s="2"/>
      <c r="Z4" s="2"/>
      <c r="AA4" s="2"/>
      <c r="AB4" s="2"/>
      <c r="AC4" s="2"/>
    </row>
    <row r="5" spans="1:27" s="3" customFormat="1" ht="12.75" thickBot="1">
      <c r="A5" s="207" t="s">
        <v>131</v>
      </c>
      <c r="B5" s="46"/>
      <c r="M5" s="52" t="s">
        <v>132</v>
      </c>
      <c r="N5" s="207" t="s">
        <v>131</v>
      </c>
      <c r="AA5" s="52" t="s">
        <v>132</v>
      </c>
    </row>
    <row r="6" spans="1:27" s="232" customFormat="1" ht="14.25" customHeight="1">
      <c r="A6" s="1176" t="s">
        <v>366</v>
      </c>
      <c r="B6" s="1171" t="s">
        <v>521</v>
      </c>
      <c r="C6" s="1173"/>
      <c r="D6" s="1171" t="s">
        <v>522</v>
      </c>
      <c r="E6" s="1172"/>
      <c r="F6" s="1173"/>
      <c r="G6" s="1171" t="s">
        <v>523</v>
      </c>
      <c r="H6" s="1172"/>
      <c r="I6" s="1173"/>
      <c r="J6" s="1171" t="s">
        <v>524</v>
      </c>
      <c r="K6" s="1172"/>
      <c r="L6" s="1173"/>
      <c r="M6" s="847"/>
      <c r="N6" s="848"/>
      <c r="O6" s="1171" t="s">
        <v>525</v>
      </c>
      <c r="P6" s="1172"/>
      <c r="Q6" s="1173"/>
      <c r="R6" s="1171" t="s">
        <v>526</v>
      </c>
      <c r="S6" s="1172"/>
      <c r="T6" s="1173"/>
      <c r="U6" s="1171" t="s">
        <v>527</v>
      </c>
      <c r="V6" s="1172"/>
      <c r="W6" s="1173"/>
      <c r="X6" s="1171" t="s">
        <v>528</v>
      </c>
      <c r="Y6" s="1172"/>
      <c r="Z6" s="1173"/>
      <c r="AA6" s="847"/>
    </row>
    <row r="7" spans="1:27" s="232" customFormat="1" ht="12">
      <c r="A7" s="1124"/>
      <c r="B7" s="1177"/>
      <c r="C7" s="1125"/>
      <c r="D7" s="1177"/>
      <c r="E7" s="1178"/>
      <c r="F7" s="1125"/>
      <c r="G7" s="1177"/>
      <c r="H7" s="1178"/>
      <c r="I7" s="1125"/>
      <c r="J7" s="1177"/>
      <c r="K7" s="1178"/>
      <c r="L7" s="1125"/>
      <c r="M7" s="1179" t="s">
        <v>7</v>
      </c>
      <c r="N7" s="1180" t="s">
        <v>490</v>
      </c>
      <c r="O7" s="1177"/>
      <c r="P7" s="1178"/>
      <c r="Q7" s="1125"/>
      <c r="R7" s="1177"/>
      <c r="S7" s="1178"/>
      <c r="T7" s="1125"/>
      <c r="U7" s="1177"/>
      <c r="V7" s="1178"/>
      <c r="W7" s="1125"/>
      <c r="X7" s="1177"/>
      <c r="Y7" s="1178"/>
      <c r="Z7" s="1125"/>
      <c r="AA7" s="1179" t="s">
        <v>7</v>
      </c>
    </row>
    <row r="8" spans="1:27" s="232" customFormat="1" ht="12">
      <c r="A8" s="1124"/>
      <c r="B8" s="837" t="s">
        <v>462</v>
      </c>
      <c r="C8" s="838" t="s">
        <v>447</v>
      </c>
      <c r="D8" s="837" t="s">
        <v>462</v>
      </c>
      <c r="E8" s="839" t="s">
        <v>447</v>
      </c>
      <c r="F8" s="763"/>
      <c r="G8" s="837" t="s">
        <v>462</v>
      </c>
      <c r="H8" s="839" t="s">
        <v>447</v>
      </c>
      <c r="I8" s="763"/>
      <c r="J8" s="837" t="s">
        <v>462</v>
      </c>
      <c r="K8" s="839" t="s">
        <v>447</v>
      </c>
      <c r="L8" s="763"/>
      <c r="M8" s="1179"/>
      <c r="N8" s="1124"/>
      <c r="O8" s="837" t="s">
        <v>462</v>
      </c>
      <c r="P8" s="839" t="s">
        <v>447</v>
      </c>
      <c r="Q8" s="763"/>
      <c r="R8" s="837" t="s">
        <v>462</v>
      </c>
      <c r="S8" s="839" t="s">
        <v>447</v>
      </c>
      <c r="T8" s="763"/>
      <c r="U8" s="837" t="s">
        <v>462</v>
      </c>
      <c r="V8" s="839" t="s">
        <v>447</v>
      </c>
      <c r="W8" s="763"/>
      <c r="X8" s="837" t="s">
        <v>462</v>
      </c>
      <c r="Y8" s="839" t="s">
        <v>447</v>
      </c>
      <c r="Z8" s="763"/>
      <c r="AA8" s="1179"/>
    </row>
    <row r="9" spans="1:27" s="232" customFormat="1" ht="12">
      <c r="A9" s="1125"/>
      <c r="B9" s="840" t="s">
        <v>15</v>
      </c>
      <c r="C9" s="840" t="s">
        <v>16</v>
      </c>
      <c r="D9" s="840" t="s">
        <v>15</v>
      </c>
      <c r="E9" s="840" t="s">
        <v>16</v>
      </c>
      <c r="F9" s="753" t="s">
        <v>449</v>
      </c>
      <c r="G9" s="840" t="s">
        <v>15</v>
      </c>
      <c r="H9" s="840" t="s">
        <v>16</v>
      </c>
      <c r="I9" s="753" t="s">
        <v>449</v>
      </c>
      <c r="J9" s="840" t="s">
        <v>15</v>
      </c>
      <c r="K9" s="840" t="s">
        <v>16</v>
      </c>
      <c r="L9" s="753" t="s">
        <v>449</v>
      </c>
      <c r="M9" s="849"/>
      <c r="N9" s="747"/>
      <c r="O9" s="840" t="s">
        <v>15</v>
      </c>
      <c r="P9" s="840" t="s">
        <v>16</v>
      </c>
      <c r="Q9" s="753" t="s">
        <v>449</v>
      </c>
      <c r="R9" s="840" t="s">
        <v>15</v>
      </c>
      <c r="S9" s="840" t="s">
        <v>16</v>
      </c>
      <c r="T9" s="753" t="s">
        <v>449</v>
      </c>
      <c r="U9" s="840" t="s">
        <v>15</v>
      </c>
      <c r="V9" s="840" t="s">
        <v>16</v>
      </c>
      <c r="W9" s="753" t="s">
        <v>449</v>
      </c>
      <c r="X9" s="840" t="s">
        <v>15</v>
      </c>
      <c r="Y9" s="840" t="s">
        <v>16</v>
      </c>
      <c r="Z9" s="753" t="s">
        <v>449</v>
      </c>
      <c r="AA9" s="849"/>
    </row>
    <row r="10" spans="1:27" s="244" customFormat="1" ht="21" customHeight="1">
      <c r="A10" s="841">
        <v>2015</v>
      </c>
      <c r="B10" s="842">
        <v>175.6</v>
      </c>
      <c r="C10" s="842">
        <v>2401.8</v>
      </c>
      <c r="D10" s="843">
        <v>21.4</v>
      </c>
      <c r="E10" s="843">
        <v>343.7</v>
      </c>
      <c r="F10" s="842">
        <v>1606.0747663551404</v>
      </c>
      <c r="G10" s="843">
        <v>27.3</v>
      </c>
      <c r="H10" s="843">
        <v>710.3</v>
      </c>
      <c r="I10" s="842">
        <v>2601.8315018315016</v>
      </c>
      <c r="J10" s="843">
        <v>0.6</v>
      </c>
      <c r="K10" s="843">
        <v>3.3</v>
      </c>
      <c r="L10" s="842">
        <v>550</v>
      </c>
      <c r="M10" s="850">
        <v>2015</v>
      </c>
      <c r="N10" s="851">
        <v>2015</v>
      </c>
      <c r="O10" s="842">
        <v>78.2</v>
      </c>
      <c r="P10" s="842">
        <v>992.9</v>
      </c>
      <c r="Q10" s="842">
        <v>1269.693094629156</v>
      </c>
      <c r="R10" s="842">
        <v>3.1</v>
      </c>
      <c r="S10" s="842">
        <v>41.8</v>
      </c>
      <c r="T10" s="842">
        <v>1348.3870967741934</v>
      </c>
      <c r="U10" s="842">
        <v>4</v>
      </c>
      <c r="V10" s="842">
        <v>70.8</v>
      </c>
      <c r="W10" s="842">
        <v>1770</v>
      </c>
      <c r="X10" s="842">
        <v>41</v>
      </c>
      <c r="Y10" s="842">
        <v>239</v>
      </c>
      <c r="Z10" s="842">
        <v>582.9268292682926</v>
      </c>
      <c r="AA10" s="774">
        <v>2015</v>
      </c>
    </row>
    <row r="11" spans="1:27" s="244" customFormat="1" ht="21" customHeight="1">
      <c r="A11" s="841">
        <v>2016</v>
      </c>
      <c r="B11" s="842">
        <v>149.89999999999998</v>
      </c>
      <c r="C11" s="842">
        <v>1963.1</v>
      </c>
      <c r="D11" s="843">
        <v>22</v>
      </c>
      <c r="E11" s="843">
        <v>358</v>
      </c>
      <c r="F11" s="842">
        <v>1627.2727272727273</v>
      </c>
      <c r="G11" s="843">
        <v>23.2</v>
      </c>
      <c r="H11" s="843">
        <v>531</v>
      </c>
      <c r="I11" s="842">
        <v>2288.793103448276</v>
      </c>
      <c r="J11" s="843">
        <v>0.4</v>
      </c>
      <c r="K11" s="843">
        <v>2.5</v>
      </c>
      <c r="L11" s="842">
        <v>625</v>
      </c>
      <c r="M11" s="850">
        <v>2016</v>
      </c>
      <c r="N11" s="851">
        <v>2016</v>
      </c>
      <c r="O11" s="842">
        <v>62</v>
      </c>
      <c r="P11" s="842">
        <v>787</v>
      </c>
      <c r="Q11" s="842">
        <v>1269.3548387096773</v>
      </c>
      <c r="R11" s="842">
        <v>1.3</v>
      </c>
      <c r="S11" s="842">
        <v>10.5</v>
      </c>
      <c r="T11" s="842">
        <v>807.6923076923076</v>
      </c>
      <c r="U11" s="842">
        <v>6</v>
      </c>
      <c r="V11" s="842">
        <v>62.1</v>
      </c>
      <c r="W11" s="842">
        <v>1035</v>
      </c>
      <c r="X11" s="842">
        <v>35</v>
      </c>
      <c r="Y11" s="842">
        <v>212</v>
      </c>
      <c r="Z11" s="842">
        <v>605.7142857142857</v>
      </c>
      <c r="AA11" s="774">
        <v>2016</v>
      </c>
    </row>
    <row r="12" spans="1:27" s="244" customFormat="1" ht="21" customHeight="1">
      <c r="A12" s="841">
        <v>2017</v>
      </c>
      <c r="B12" s="842">
        <v>148.5</v>
      </c>
      <c r="C12" s="842">
        <v>1537</v>
      </c>
      <c r="D12" s="843">
        <v>23.2</v>
      </c>
      <c r="E12" s="843">
        <v>350</v>
      </c>
      <c r="F12" s="842">
        <v>1508.6206896551723</v>
      </c>
      <c r="G12" s="843">
        <v>20.8</v>
      </c>
      <c r="H12" s="843">
        <v>322</v>
      </c>
      <c r="I12" s="842">
        <v>1548.076923076923</v>
      </c>
      <c r="J12" s="843">
        <v>0.2</v>
      </c>
      <c r="K12" s="843">
        <v>3</v>
      </c>
      <c r="L12" s="842">
        <v>1500</v>
      </c>
      <c r="M12" s="850">
        <v>2017</v>
      </c>
      <c r="N12" s="851">
        <v>2017</v>
      </c>
      <c r="O12" s="842">
        <v>64.1</v>
      </c>
      <c r="P12" s="842">
        <v>740</v>
      </c>
      <c r="Q12" s="842">
        <v>1154.446177847114</v>
      </c>
      <c r="R12" s="842">
        <v>0.8</v>
      </c>
      <c r="S12" s="842">
        <v>7</v>
      </c>
      <c r="T12" s="842">
        <v>875</v>
      </c>
      <c r="U12" s="842">
        <v>3.5</v>
      </c>
      <c r="V12" s="842">
        <v>20</v>
      </c>
      <c r="W12" s="842">
        <v>571.4285714285714</v>
      </c>
      <c r="X12" s="842">
        <v>35.9</v>
      </c>
      <c r="Y12" s="842">
        <v>95</v>
      </c>
      <c r="Z12" s="842">
        <v>264.6239554317549</v>
      </c>
      <c r="AA12" s="774">
        <v>2017</v>
      </c>
    </row>
    <row r="13" spans="1:27" s="244" customFormat="1" ht="21" customHeight="1">
      <c r="A13" s="841">
        <v>2018</v>
      </c>
      <c r="B13" s="842">
        <v>162.7</v>
      </c>
      <c r="C13" s="842">
        <v>1554.2</v>
      </c>
      <c r="D13" s="843">
        <v>23.2</v>
      </c>
      <c r="E13" s="843">
        <v>232</v>
      </c>
      <c r="F13" s="842">
        <v>1000</v>
      </c>
      <c r="G13" s="843">
        <v>19.3</v>
      </c>
      <c r="H13" s="843">
        <v>149.5</v>
      </c>
      <c r="I13" s="842">
        <v>774.6113989637306</v>
      </c>
      <c r="J13" s="843">
        <v>0.5</v>
      </c>
      <c r="K13" s="843">
        <v>2.4</v>
      </c>
      <c r="L13" s="842">
        <v>480</v>
      </c>
      <c r="M13" s="850">
        <v>2018</v>
      </c>
      <c r="N13" s="851">
        <v>2018</v>
      </c>
      <c r="O13" s="842">
        <v>64.1</v>
      </c>
      <c r="P13" s="842">
        <v>712</v>
      </c>
      <c r="Q13" s="842">
        <v>1110.764430577223</v>
      </c>
      <c r="R13" s="842">
        <v>0.8</v>
      </c>
      <c r="S13" s="842">
        <v>7</v>
      </c>
      <c r="T13" s="842">
        <v>875</v>
      </c>
      <c r="U13" s="842">
        <v>4.9</v>
      </c>
      <c r="V13" s="842">
        <v>29.3</v>
      </c>
      <c r="W13" s="842">
        <v>597.9591836734693</v>
      </c>
      <c r="X13" s="842">
        <v>49.9</v>
      </c>
      <c r="Y13" s="842">
        <v>422</v>
      </c>
      <c r="Z13" s="842">
        <v>845.6913827655311</v>
      </c>
      <c r="AA13" s="774">
        <v>2018</v>
      </c>
    </row>
    <row r="14" spans="1:27" s="503" customFormat="1" ht="21" customHeight="1">
      <c r="A14" s="844">
        <v>2019</v>
      </c>
      <c r="B14" s="845">
        <f>SUM(D14,G14,J14,O14,R14,U14,X14)</f>
        <v>132.4</v>
      </c>
      <c r="C14" s="845">
        <f>SUM(E14,H14,K14,P14,S14,V14,Y14)</f>
        <v>1664</v>
      </c>
      <c r="D14" s="846">
        <v>20.4</v>
      </c>
      <c r="E14" s="846">
        <v>311</v>
      </c>
      <c r="F14" s="845">
        <f>E14/D14*100</f>
        <v>1524.5098039215686</v>
      </c>
      <c r="G14" s="846">
        <v>24.4</v>
      </c>
      <c r="H14" s="846">
        <v>223</v>
      </c>
      <c r="I14" s="845">
        <f>H14/G14*100</f>
        <v>913.9344262295083</v>
      </c>
      <c r="J14" s="846">
        <v>0.6</v>
      </c>
      <c r="K14" s="846">
        <v>2</v>
      </c>
      <c r="L14" s="845">
        <f>K14/J14*100</f>
        <v>333.33333333333337</v>
      </c>
      <c r="M14" s="852">
        <v>2019</v>
      </c>
      <c r="N14" s="853">
        <v>2019</v>
      </c>
      <c r="O14" s="845">
        <v>54.4</v>
      </c>
      <c r="P14" s="845">
        <v>944</v>
      </c>
      <c r="Q14" s="845">
        <f>P14/O14*100</f>
        <v>1735.2941176470588</v>
      </c>
      <c r="R14" s="854">
        <v>0.3</v>
      </c>
      <c r="S14" s="845">
        <v>6</v>
      </c>
      <c r="T14" s="1039">
        <f>S14/R14*100</f>
        <v>2000</v>
      </c>
      <c r="U14" s="845">
        <v>14.4</v>
      </c>
      <c r="V14" s="845">
        <v>112</v>
      </c>
      <c r="W14" s="845">
        <f>V14/U14*100</f>
        <v>777.7777777777777</v>
      </c>
      <c r="X14" s="845">
        <v>17.9</v>
      </c>
      <c r="Y14" s="845">
        <v>66</v>
      </c>
      <c r="Z14" s="845">
        <f>Y14/X14*100</f>
        <v>368.7150837988827</v>
      </c>
      <c r="AA14" s="855">
        <v>2019</v>
      </c>
    </row>
    <row r="15" spans="1:27" s="4" customFormat="1" ht="2.25" customHeight="1" thickBot="1">
      <c r="A15" s="245"/>
      <c r="B15" s="246"/>
      <c r="C15" s="246"/>
      <c r="D15" s="246"/>
      <c r="E15" s="246"/>
      <c r="F15" s="246"/>
      <c r="G15" s="247"/>
      <c r="H15" s="246"/>
      <c r="I15" s="246"/>
      <c r="J15" s="248"/>
      <c r="K15" s="246"/>
      <c r="L15" s="246"/>
      <c r="M15" s="249"/>
      <c r="N15" s="245"/>
      <c r="O15" s="856"/>
      <c r="P15" s="856"/>
      <c r="Q15" s="856"/>
      <c r="R15" s="856"/>
      <c r="S15" s="856"/>
      <c r="T15" s="856"/>
      <c r="U15" s="856"/>
      <c r="V15" s="857"/>
      <c r="W15" s="856"/>
      <c r="X15" s="857"/>
      <c r="Y15" s="856"/>
      <c r="Z15" s="858"/>
      <c r="AA15" s="859"/>
    </row>
    <row r="16" spans="1:27" s="4" customFormat="1" ht="12.75" customHeight="1">
      <c r="A16" s="46" t="s">
        <v>137</v>
      </c>
      <c r="B16" s="46"/>
      <c r="C16" s="46"/>
      <c r="D16" s="46"/>
      <c r="E16" s="46"/>
      <c r="F16" s="96"/>
      <c r="G16" s="50" t="s">
        <v>249</v>
      </c>
      <c r="H16" s="223"/>
      <c r="I16" s="96"/>
      <c r="K16" s="96"/>
      <c r="L16" s="96"/>
      <c r="M16" s="236"/>
      <c r="N16" s="46" t="s">
        <v>137</v>
      </c>
      <c r="O16" s="660"/>
      <c r="P16" s="660"/>
      <c r="Q16" s="660"/>
      <c r="R16" s="660"/>
      <c r="S16" s="860"/>
      <c r="T16" s="860"/>
      <c r="U16" s="861" t="s">
        <v>140</v>
      </c>
      <c r="V16" s="660"/>
      <c r="W16" s="660"/>
      <c r="X16" s="660"/>
      <c r="Y16" s="860"/>
      <c r="Z16" s="860"/>
      <c r="AA16" s="862"/>
    </row>
    <row r="17" spans="2:26" ht="12.75" customHeight="1">
      <c r="B17" s="214"/>
      <c r="C17" s="222"/>
      <c r="D17" s="96"/>
      <c r="E17" s="96"/>
      <c r="F17" s="96"/>
      <c r="G17" s="223"/>
      <c r="H17" s="223"/>
      <c r="I17" s="96"/>
      <c r="J17" s="96"/>
      <c r="K17" s="96"/>
      <c r="L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</row>
    <row r="18" spans="2:26" ht="12.75" customHeight="1">
      <c r="B18" s="5"/>
      <c r="C18" s="222"/>
      <c r="D18" s="96"/>
      <c r="E18" s="96"/>
      <c r="F18" s="96"/>
      <c r="G18" s="96"/>
      <c r="H18" s="96"/>
      <c r="I18" s="96"/>
      <c r="J18" s="96"/>
      <c r="K18" s="96"/>
      <c r="L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</row>
    <row r="19" spans="2:26" ht="9.75" customHeight="1">
      <c r="B19" s="222"/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</row>
    <row r="20" spans="2:26" ht="12">
      <c r="B20" s="222"/>
      <c r="C20" s="96"/>
      <c r="D20" s="96"/>
      <c r="E20" s="96"/>
      <c r="F20" s="96"/>
      <c r="G20" s="96"/>
      <c r="H20" s="96"/>
      <c r="I20" s="96"/>
      <c r="J20" s="96"/>
      <c r="K20" s="96"/>
      <c r="L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</row>
    <row r="21" spans="2:26" ht="12">
      <c r="B21" s="222"/>
      <c r="C21" s="96"/>
      <c r="D21" s="96"/>
      <c r="E21" s="96"/>
      <c r="F21" s="96"/>
      <c r="G21" s="96"/>
      <c r="H21" s="96"/>
      <c r="I21" s="96"/>
      <c r="J21" s="96"/>
      <c r="K21" s="96"/>
      <c r="L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</row>
    <row r="22" spans="2:26" ht="12">
      <c r="B22" s="222"/>
      <c r="C22" s="96"/>
      <c r="D22" s="96"/>
      <c r="E22" s="96"/>
      <c r="F22" s="96"/>
      <c r="G22" s="96"/>
      <c r="H22" s="96"/>
      <c r="I22" s="96"/>
      <c r="J22" s="96"/>
      <c r="K22" s="96"/>
      <c r="L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</row>
    <row r="23" spans="2:26" ht="12">
      <c r="B23" s="222"/>
      <c r="C23" s="96"/>
      <c r="D23" s="96"/>
      <c r="E23" s="96"/>
      <c r="F23" s="96"/>
      <c r="G23" s="96"/>
      <c r="H23" s="96"/>
      <c r="I23" s="96"/>
      <c r="J23" s="96"/>
      <c r="K23" s="96"/>
      <c r="L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</row>
    <row r="24" spans="2:26" ht="12">
      <c r="B24" s="222"/>
      <c r="C24" s="96"/>
      <c r="D24" s="96"/>
      <c r="E24" s="96"/>
      <c r="F24" s="96"/>
      <c r="G24" s="96"/>
      <c r="H24" s="96"/>
      <c r="I24" s="96"/>
      <c r="J24" s="96"/>
      <c r="K24" s="96"/>
      <c r="L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</row>
    <row r="25" spans="2:26" ht="12">
      <c r="B25" s="222"/>
      <c r="C25" s="96"/>
      <c r="D25" s="96"/>
      <c r="E25" s="96"/>
      <c r="F25" s="96"/>
      <c r="G25" s="96"/>
      <c r="H25" s="96"/>
      <c r="I25" s="96"/>
      <c r="J25" s="96"/>
      <c r="K25" s="96"/>
      <c r="L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</row>
    <row r="26" spans="2:26" ht="12">
      <c r="B26" s="222"/>
      <c r="C26" s="96"/>
      <c r="D26" s="96"/>
      <c r="E26" s="96"/>
      <c r="F26" s="96"/>
      <c r="G26" s="96"/>
      <c r="H26" s="96"/>
      <c r="I26" s="96"/>
      <c r="J26" s="96"/>
      <c r="K26" s="96"/>
      <c r="L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</row>
    <row r="27" spans="2:26" ht="12">
      <c r="B27" s="222"/>
      <c r="C27" s="96"/>
      <c r="D27" s="96"/>
      <c r="E27" s="96"/>
      <c r="F27" s="96"/>
      <c r="G27" s="96"/>
      <c r="H27" s="96"/>
      <c r="I27" s="96"/>
      <c r="J27" s="96"/>
      <c r="K27" s="96"/>
      <c r="L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</row>
    <row r="28" spans="2:26" ht="12">
      <c r="B28" s="222"/>
      <c r="C28" s="96"/>
      <c r="D28" s="96"/>
      <c r="E28" s="96"/>
      <c r="F28" s="96"/>
      <c r="G28" s="96"/>
      <c r="H28" s="96"/>
      <c r="I28" s="96"/>
      <c r="J28" s="96"/>
      <c r="K28" s="96"/>
      <c r="L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</row>
    <row r="29" spans="2:26" ht="12">
      <c r="B29" s="222"/>
      <c r="C29" s="96"/>
      <c r="D29" s="96"/>
      <c r="E29" s="96"/>
      <c r="F29" s="96"/>
      <c r="G29" s="96"/>
      <c r="H29" s="96"/>
      <c r="I29" s="96"/>
      <c r="J29" s="96"/>
      <c r="K29" s="96"/>
      <c r="L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</row>
    <row r="30" spans="2:26" ht="12">
      <c r="B30" s="222"/>
      <c r="C30" s="96"/>
      <c r="D30" s="96"/>
      <c r="E30" s="96"/>
      <c r="F30" s="96"/>
      <c r="G30" s="96"/>
      <c r="H30" s="96"/>
      <c r="I30" s="96"/>
      <c r="J30" s="96"/>
      <c r="K30" s="96"/>
      <c r="L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2:26" ht="12">
      <c r="B31" s="222"/>
      <c r="C31" s="96"/>
      <c r="D31" s="96"/>
      <c r="E31" s="96"/>
      <c r="F31" s="96"/>
      <c r="G31" s="96"/>
      <c r="H31" s="96"/>
      <c r="I31" s="96"/>
      <c r="J31" s="96"/>
      <c r="K31" s="96"/>
      <c r="L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</row>
    <row r="32" spans="2:26" ht="12">
      <c r="B32" s="222"/>
      <c r="C32" s="96"/>
      <c r="D32" s="96"/>
      <c r="E32" s="96"/>
      <c r="F32" s="96"/>
      <c r="G32" s="96"/>
      <c r="H32" s="96"/>
      <c r="I32" s="96"/>
      <c r="J32" s="96"/>
      <c r="K32" s="96"/>
      <c r="L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</row>
    <row r="33" spans="2:26" ht="12">
      <c r="B33" s="222"/>
      <c r="C33" s="96"/>
      <c r="D33" s="96"/>
      <c r="E33" s="96"/>
      <c r="F33" s="96"/>
      <c r="G33" s="96"/>
      <c r="H33" s="96"/>
      <c r="I33" s="96"/>
      <c r="J33" s="96"/>
      <c r="K33" s="96"/>
      <c r="L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</row>
    <row r="34" spans="2:26" ht="12">
      <c r="B34" s="222"/>
      <c r="C34" s="96"/>
      <c r="D34" s="96"/>
      <c r="E34" s="96"/>
      <c r="F34" s="96"/>
      <c r="G34" s="96"/>
      <c r="H34" s="96"/>
      <c r="I34" s="96"/>
      <c r="J34" s="96"/>
      <c r="K34" s="96"/>
      <c r="L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</row>
    <row r="35" spans="2:26" ht="12">
      <c r="B35" s="222"/>
      <c r="C35" s="96"/>
      <c r="D35" s="96"/>
      <c r="E35" s="96"/>
      <c r="F35" s="96"/>
      <c r="G35" s="96"/>
      <c r="H35" s="96"/>
      <c r="I35" s="96"/>
      <c r="J35" s="96"/>
      <c r="K35" s="96"/>
      <c r="L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</row>
    <row r="36" spans="2:26" ht="12">
      <c r="B36" s="222"/>
      <c r="C36" s="96"/>
      <c r="D36" s="96"/>
      <c r="E36" s="96"/>
      <c r="F36" s="96"/>
      <c r="G36" s="96"/>
      <c r="H36" s="96"/>
      <c r="I36" s="96"/>
      <c r="J36" s="96"/>
      <c r="K36" s="96"/>
      <c r="L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</row>
    <row r="37" spans="2:26" ht="12">
      <c r="B37" s="222"/>
      <c r="C37" s="96"/>
      <c r="D37" s="96"/>
      <c r="E37" s="96"/>
      <c r="F37" s="96"/>
      <c r="G37" s="96"/>
      <c r="H37" s="96"/>
      <c r="I37" s="96"/>
      <c r="J37" s="96"/>
      <c r="K37" s="96"/>
      <c r="L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</row>
    <row r="38" spans="2:26" ht="12">
      <c r="B38" s="222"/>
      <c r="C38" s="96"/>
      <c r="D38" s="96"/>
      <c r="E38" s="96"/>
      <c r="F38" s="96"/>
      <c r="G38" s="96"/>
      <c r="H38" s="96"/>
      <c r="I38" s="96"/>
      <c r="J38" s="96"/>
      <c r="K38" s="96"/>
      <c r="L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</row>
    <row r="39" spans="2:26" ht="12">
      <c r="B39" s="222"/>
      <c r="C39" s="96"/>
      <c r="D39" s="96"/>
      <c r="E39" s="96"/>
      <c r="F39" s="96"/>
      <c r="G39" s="96"/>
      <c r="H39" s="96"/>
      <c r="I39" s="96"/>
      <c r="J39" s="96"/>
      <c r="K39" s="96"/>
      <c r="L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spans="2:26" ht="12">
      <c r="B40" s="222"/>
      <c r="C40" s="96"/>
      <c r="D40" s="96"/>
      <c r="E40" s="96"/>
      <c r="F40" s="96"/>
      <c r="G40" s="96"/>
      <c r="H40" s="96"/>
      <c r="I40" s="96"/>
      <c r="J40" s="96"/>
      <c r="K40" s="96"/>
      <c r="L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2:26" ht="12">
      <c r="B41" s="222"/>
      <c r="C41" s="96"/>
      <c r="D41" s="96"/>
      <c r="E41" s="96"/>
      <c r="F41" s="96"/>
      <c r="G41" s="96"/>
      <c r="H41" s="96"/>
      <c r="I41" s="96"/>
      <c r="J41" s="96"/>
      <c r="K41" s="96"/>
      <c r="L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</row>
    <row r="42" spans="2:26" ht="12">
      <c r="B42" s="222"/>
      <c r="C42" s="96"/>
      <c r="D42" s="96"/>
      <c r="E42" s="96"/>
      <c r="F42" s="96"/>
      <c r="G42" s="96"/>
      <c r="H42" s="96"/>
      <c r="I42" s="96"/>
      <c r="J42" s="96"/>
      <c r="K42" s="96"/>
      <c r="L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</row>
    <row r="43" spans="2:26" ht="12">
      <c r="B43" s="222"/>
      <c r="C43" s="96"/>
      <c r="D43" s="96"/>
      <c r="E43" s="96"/>
      <c r="F43" s="96"/>
      <c r="G43" s="96"/>
      <c r="H43" s="96"/>
      <c r="I43" s="96"/>
      <c r="J43" s="96"/>
      <c r="K43" s="96"/>
      <c r="L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</row>
    <row r="44" spans="2:26" ht="12">
      <c r="B44" s="222"/>
      <c r="C44" s="96"/>
      <c r="D44" s="96"/>
      <c r="E44" s="96"/>
      <c r="F44" s="96"/>
      <c r="G44" s="96"/>
      <c r="H44" s="96"/>
      <c r="I44" s="96"/>
      <c r="J44" s="96"/>
      <c r="K44" s="96"/>
      <c r="L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</row>
    <row r="45" spans="2:26" ht="12">
      <c r="B45" s="222"/>
      <c r="C45" s="96"/>
      <c r="D45" s="96"/>
      <c r="E45" s="96"/>
      <c r="F45" s="96"/>
      <c r="G45" s="96"/>
      <c r="H45" s="96"/>
      <c r="I45" s="96"/>
      <c r="J45" s="96"/>
      <c r="K45" s="96"/>
      <c r="L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</row>
    <row r="46" spans="2:26" ht="12">
      <c r="B46" s="222"/>
      <c r="C46" s="96"/>
      <c r="D46" s="96"/>
      <c r="E46" s="96"/>
      <c r="F46" s="96"/>
      <c r="G46" s="96"/>
      <c r="H46" s="96"/>
      <c r="I46" s="96"/>
      <c r="J46" s="96"/>
      <c r="K46" s="96"/>
      <c r="L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</row>
    <row r="47" spans="2:26" ht="12">
      <c r="B47" s="222"/>
      <c r="C47" s="96"/>
      <c r="D47" s="96"/>
      <c r="E47" s="96"/>
      <c r="F47" s="96"/>
      <c r="G47" s="96"/>
      <c r="H47" s="96"/>
      <c r="I47" s="96"/>
      <c r="J47" s="96"/>
      <c r="K47" s="96"/>
      <c r="L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</row>
    <row r="48" spans="2:26" ht="12">
      <c r="B48" s="222"/>
      <c r="C48" s="96"/>
      <c r="D48" s="96"/>
      <c r="E48" s="96"/>
      <c r="F48" s="96"/>
      <c r="G48" s="96"/>
      <c r="H48" s="96"/>
      <c r="I48" s="96"/>
      <c r="J48" s="96"/>
      <c r="K48" s="96"/>
      <c r="L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</row>
    <row r="49" spans="2:26" ht="12">
      <c r="B49" s="222"/>
      <c r="C49" s="96"/>
      <c r="D49" s="96"/>
      <c r="E49" s="96"/>
      <c r="F49" s="96"/>
      <c r="G49" s="96"/>
      <c r="H49" s="96"/>
      <c r="I49" s="96"/>
      <c r="J49" s="96"/>
      <c r="K49" s="96"/>
      <c r="L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</row>
    <row r="50" spans="2:26" ht="12">
      <c r="B50" s="222"/>
      <c r="C50" s="96"/>
      <c r="D50" s="96"/>
      <c r="E50" s="96"/>
      <c r="F50" s="96"/>
      <c r="G50" s="96"/>
      <c r="H50" s="96"/>
      <c r="I50" s="96"/>
      <c r="J50" s="96"/>
      <c r="K50" s="96"/>
      <c r="L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</row>
    <row r="51" spans="2:26" ht="12">
      <c r="B51" s="222"/>
      <c r="C51" s="96"/>
      <c r="D51" s="96"/>
      <c r="E51" s="96"/>
      <c r="F51" s="96"/>
      <c r="G51" s="96"/>
      <c r="H51" s="96"/>
      <c r="I51" s="96"/>
      <c r="J51" s="96"/>
      <c r="K51" s="96"/>
      <c r="L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</row>
    <row r="52" spans="2:26" ht="12">
      <c r="B52" s="222"/>
      <c r="C52" s="96"/>
      <c r="D52" s="96"/>
      <c r="E52" s="96"/>
      <c r="F52" s="96"/>
      <c r="G52" s="96"/>
      <c r="H52" s="96"/>
      <c r="I52" s="96"/>
      <c r="J52" s="96"/>
      <c r="K52" s="96"/>
      <c r="L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</row>
    <row r="53" spans="2:26" ht="12">
      <c r="B53" s="222"/>
      <c r="C53" s="96"/>
      <c r="D53" s="96"/>
      <c r="E53" s="96"/>
      <c r="F53" s="96"/>
      <c r="G53" s="96"/>
      <c r="H53" s="96"/>
      <c r="I53" s="96"/>
      <c r="J53" s="96"/>
      <c r="K53" s="96"/>
      <c r="L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</row>
    <row r="54" spans="2:26" ht="12">
      <c r="B54" s="222"/>
      <c r="C54" s="96"/>
      <c r="D54" s="96"/>
      <c r="E54" s="96"/>
      <c r="F54" s="96"/>
      <c r="G54" s="96"/>
      <c r="H54" s="96"/>
      <c r="I54" s="96"/>
      <c r="J54" s="96"/>
      <c r="K54" s="96"/>
      <c r="L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</row>
    <row r="55" spans="2:26" ht="12">
      <c r="B55" s="222"/>
      <c r="C55" s="96"/>
      <c r="D55" s="96"/>
      <c r="E55" s="96"/>
      <c r="F55" s="96"/>
      <c r="G55" s="96"/>
      <c r="H55" s="96"/>
      <c r="I55" s="96"/>
      <c r="J55" s="96"/>
      <c r="K55" s="96"/>
      <c r="L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</row>
    <row r="56" spans="2:26" ht="12">
      <c r="B56" s="222"/>
      <c r="C56" s="96"/>
      <c r="D56" s="96"/>
      <c r="E56" s="96"/>
      <c r="F56" s="96"/>
      <c r="G56" s="96"/>
      <c r="H56" s="96"/>
      <c r="I56" s="96"/>
      <c r="J56" s="96"/>
      <c r="K56" s="96"/>
      <c r="L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</row>
    <row r="57" spans="2:26" ht="12">
      <c r="B57" s="222"/>
      <c r="C57" s="96"/>
      <c r="D57" s="96"/>
      <c r="E57" s="96"/>
      <c r="F57" s="96"/>
      <c r="G57" s="96"/>
      <c r="H57" s="96"/>
      <c r="I57" s="96"/>
      <c r="J57" s="96"/>
      <c r="K57" s="96"/>
      <c r="L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</row>
    <row r="58" spans="2:26" ht="12">
      <c r="B58" s="222"/>
      <c r="C58" s="96"/>
      <c r="D58" s="96"/>
      <c r="E58" s="96"/>
      <c r="F58" s="96"/>
      <c r="G58" s="96"/>
      <c r="H58" s="96"/>
      <c r="I58" s="96"/>
      <c r="J58" s="96"/>
      <c r="K58" s="96"/>
      <c r="L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</row>
  </sheetData>
  <sheetProtection/>
  <mergeCells count="12">
    <mergeCell ref="U6:W7"/>
    <mergeCell ref="X6:Z7"/>
    <mergeCell ref="A6:A9"/>
    <mergeCell ref="J6:L7"/>
    <mergeCell ref="O6:Q7"/>
    <mergeCell ref="R6:T7"/>
    <mergeCell ref="M7:M8"/>
    <mergeCell ref="AA7:AA8"/>
    <mergeCell ref="N7:N8"/>
    <mergeCell ref="B6:C7"/>
    <mergeCell ref="D6:F7"/>
    <mergeCell ref="G6:I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AA40"/>
  <sheetViews>
    <sheetView showZeros="0" zoomScalePageLayoutView="0" workbookViewId="0" topLeftCell="A1">
      <selection activeCell="L29" sqref="L29"/>
    </sheetView>
  </sheetViews>
  <sheetFormatPr defaultColWidth="6.10546875" defaultRowHeight="13.5"/>
  <cols>
    <col min="1" max="1" width="8.77734375" style="189" customWidth="1"/>
    <col min="2" max="9" width="8.77734375" style="190" customWidth="1"/>
    <col min="10" max="19" width="8.77734375" style="189" customWidth="1"/>
    <col min="20" max="20" width="0.44140625" style="189" customWidth="1"/>
    <col min="21" max="21" width="3.10546875" style="189" customWidth="1"/>
    <col min="22" max="16384" width="6.10546875" style="189" customWidth="1"/>
  </cols>
  <sheetData>
    <row r="1" spans="1:19" s="174" customFormat="1" ht="11.25">
      <c r="A1" s="159" t="s">
        <v>125</v>
      </c>
      <c r="B1" s="172"/>
      <c r="C1" s="172"/>
      <c r="D1" s="172"/>
      <c r="E1" s="172"/>
      <c r="F1" s="172"/>
      <c r="G1" s="172"/>
      <c r="H1" s="172"/>
      <c r="I1" s="172"/>
      <c r="S1" s="173" t="s">
        <v>6</v>
      </c>
    </row>
    <row r="2" spans="2:9" s="167" customFormat="1" ht="12">
      <c r="B2" s="175"/>
      <c r="C2" s="175"/>
      <c r="D2" s="175"/>
      <c r="E2" s="175"/>
      <c r="F2" s="175"/>
      <c r="G2" s="175"/>
      <c r="H2" s="175"/>
      <c r="I2" s="175"/>
    </row>
    <row r="3" spans="1:19" s="178" customFormat="1" ht="18.75">
      <c r="A3" s="191" t="s">
        <v>353</v>
      </c>
      <c r="B3" s="177"/>
      <c r="C3" s="177"/>
      <c r="D3" s="177"/>
      <c r="E3" s="192"/>
      <c r="F3" s="193"/>
      <c r="G3" s="193"/>
      <c r="H3" s="193"/>
      <c r="I3" s="193"/>
      <c r="J3" s="177" t="s">
        <v>530</v>
      </c>
      <c r="K3" s="177"/>
      <c r="L3" s="177"/>
      <c r="M3" s="177"/>
      <c r="N3" s="177"/>
      <c r="O3" s="177"/>
      <c r="P3" s="177"/>
      <c r="Q3" s="177"/>
      <c r="R3" s="177"/>
      <c r="S3" s="177"/>
    </row>
    <row r="4" spans="1:19" s="182" customFormat="1" ht="12">
      <c r="A4" s="179"/>
      <c r="B4" s="180"/>
      <c r="C4" s="180"/>
      <c r="D4" s="180"/>
      <c r="E4" s="180"/>
      <c r="F4" s="181"/>
      <c r="G4" s="181"/>
      <c r="H4" s="181"/>
      <c r="I4" s="181"/>
      <c r="J4" s="194"/>
      <c r="K4" s="194"/>
      <c r="L4" s="194"/>
      <c r="M4" s="194"/>
      <c r="N4" s="194"/>
      <c r="O4" s="194"/>
      <c r="P4" s="194"/>
      <c r="Q4" s="194"/>
      <c r="R4" s="194"/>
      <c r="S4" s="194"/>
    </row>
    <row r="5" spans="1:19" s="167" customFormat="1" ht="12.75" thickBot="1">
      <c r="A5" s="167" t="s">
        <v>130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S5" s="176" t="s">
        <v>112</v>
      </c>
    </row>
    <row r="6" spans="1:19" s="184" customFormat="1" ht="15" customHeight="1">
      <c r="A6" s="1181" t="s">
        <v>531</v>
      </c>
      <c r="B6" s="1184" t="s">
        <v>539</v>
      </c>
      <c r="C6" s="1184" t="s">
        <v>540</v>
      </c>
      <c r="D6" s="1184" t="s">
        <v>541</v>
      </c>
      <c r="E6" s="863" t="s">
        <v>542</v>
      </c>
      <c r="F6" s="864"/>
      <c r="G6" s="864"/>
      <c r="H6" s="864"/>
      <c r="I6" s="864"/>
      <c r="J6" s="864" t="s">
        <v>542</v>
      </c>
      <c r="K6" s="864"/>
      <c r="L6" s="865"/>
      <c r="M6" s="866" t="s">
        <v>357</v>
      </c>
      <c r="N6" s="864"/>
      <c r="O6" s="865"/>
      <c r="P6" s="867" t="s">
        <v>358</v>
      </c>
      <c r="Q6" s="864"/>
      <c r="R6" s="864"/>
      <c r="S6" s="1189" t="s">
        <v>34</v>
      </c>
    </row>
    <row r="7" spans="1:19" s="184" customFormat="1" ht="15" customHeight="1">
      <c r="A7" s="1182"/>
      <c r="B7" s="1185"/>
      <c r="C7" s="1186"/>
      <c r="D7" s="1185"/>
      <c r="E7" s="868" t="s">
        <v>53</v>
      </c>
      <c r="F7" s="868"/>
      <c r="G7" s="868"/>
      <c r="H7" s="868"/>
      <c r="I7" s="868"/>
      <c r="J7" s="868" t="s">
        <v>53</v>
      </c>
      <c r="K7" s="868"/>
      <c r="L7" s="869"/>
      <c r="M7" s="870" t="s">
        <v>113</v>
      </c>
      <c r="N7" s="868"/>
      <c r="O7" s="869"/>
      <c r="P7" s="871" t="s">
        <v>96</v>
      </c>
      <c r="Q7" s="868"/>
      <c r="R7" s="868"/>
      <c r="S7" s="1190"/>
    </row>
    <row r="8" spans="1:19" s="184" customFormat="1" ht="15" customHeight="1">
      <c r="A8" s="1182" t="s">
        <v>543</v>
      </c>
      <c r="B8" s="872"/>
      <c r="C8" s="873"/>
      <c r="D8" s="874"/>
      <c r="E8" s="872" t="s">
        <v>544</v>
      </c>
      <c r="F8" s="872" t="s">
        <v>545</v>
      </c>
      <c r="G8" s="875" t="s">
        <v>355</v>
      </c>
      <c r="H8" s="874" t="s">
        <v>546</v>
      </c>
      <c r="I8" s="876" t="s">
        <v>547</v>
      </c>
      <c r="J8" s="872" t="s">
        <v>548</v>
      </c>
      <c r="K8" s="875" t="s">
        <v>356</v>
      </c>
      <c r="L8" s="874" t="s">
        <v>549</v>
      </c>
      <c r="M8" s="872"/>
      <c r="N8" s="877" t="s">
        <v>550</v>
      </c>
      <c r="O8" s="874" t="s">
        <v>551</v>
      </c>
      <c r="P8" s="872"/>
      <c r="Q8" s="877" t="s">
        <v>552</v>
      </c>
      <c r="R8" s="872" t="s">
        <v>553</v>
      </c>
      <c r="S8" s="1187" t="s">
        <v>538</v>
      </c>
    </row>
    <row r="9" spans="1:19" s="184" customFormat="1" ht="15" customHeight="1">
      <c r="A9" s="1182"/>
      <c r="B9" s="872" t="s">
        <v>207</v>
      </c>
      <c r="C9" s="873" t="s">
        <v>54</v>
      </c>
      <c r="D9" s="874" t="s">
        <v>359</v>
      </c>
      <c r="E9" s="874"/>
      <c r="F9" s="874"/>
      <c r="G9" s="874"/>
      <c r="H9" s="874"/>
      <c r="I9" s="874"/>
      <c r="J9" s="872"/>
      <c r="K9" s="874"/>
      <c r="L9" s="874"/>
      <c r="M9" s="874"/>
      <c r="N9" s="872" t="s">
        <v>55</v>
      </c>
      <c r="O9" s="874" t="s">
        <v>209</v>
      </c>
      <c r="P9" s="874"/>
      <c r="Q9" s="878" t="s">
        <v>535</v>
      </c>
      <c r="R9" s="874" t="s">
        <v>56</v>
      </c>
      <c r="S9" s="1187"/>
    </row>
    <row r="10" spans="1:19" s="184" customFormat="1" ht="15" customHeight="1">
      <c r="A10" s="1183"/>
      <c r="B10" s="879" t="s">
        <v>208</v>
      </c>
      <c r="C10" s="880" t="s">
        <v>57</v>
      </c>
      <c r="D10" s="881" t="s">
        <v>360</v>
      </c>
      <c r="E10" s="879" t="s">
        <v>58</v>
      </c>
      <c r="F10" s="882" t="s">
        <v>533</v>
      </c>
      <c r="G10" s="882" t="s">
        <v>532</v>
      </c>
      <c r="H10" s="882" t="s">
        <v>210</v>
      </c>
      <c r="I10" s="882" t="s">
        <v>211</v>
      </c>
      <c r="J10" s="879" t="s">
        <v>212</v>
      </c>
      <c r="K10" s="879" t="s">
        <v>534</v>
      </c>
      <c r="L10" s="881" t="s">
        <v>51</v>
      </c>
      <c r="M10" s="879"/>
      <c r="N10" s="879" t="s">
        <v>213</v>
      </c>
      <c r="O10" s="881" t="s">
        <v>214</v>
      </c>
      <c r="P10" s="879"/>
      <c r="Q10" s="879" t="s">
        <v>536</v>
      </c>
      <c r="R10" s="879" t="s">
        <v>537</v>
      </c>
      <c r="S10" s="1188"/>
    </row>
    <row r="11" spans="1:19" s="184" customFormat="1" ht="3" customHeight="1">
      <c r="A11" s="883"/>
      <c r="B11" s="884"/>
      <c r="C11" s="884"/>
      <c r="D11" s="884"/>
      <c r="E11" s="884"/>
      <c r="F11" s="885"/>
      <c r="G11" s="885"/>
      <c r="H11" s="885"/>
      <c r="I11" s="885"/>
      <c r="J11" s="886"/>
      <c r="K11" s="886"/>
      <c r="L11" s="886"/>
      <c r="M11" s="886"/>
      <c r="N11" s="886"/>
      <c r="O11" s="886"/>
      <c r="P11" s="886"/>
      <c r="Q11" s="886"/>
      <c r="R11" s="886"/>
      <c r="S11" s="887"/>
    </row>
    <row r="12" spans="1:19" s="167" customFormat="1" ht="21" customHeight="1">
      <c r="A12" s="888">
        <v>2015</v>
      </c>
      <c r="B12" s="889">
        <v>7</v>
      </c>
      <c r="C12" s="889">
        <v>17148</v>
      </c>
      <c r="D12" s="890">
        <v>274</v>
      </c>
      <c r="E12" s="890">
        <v>50927</v>
      </c>
      <c r="F12" s="890">
        <v>54558</v>
      </c>
      <c r="G12" s="890">
        <v>44356</v>
      </c>
      <c r="H12" s="890">
        <v>6829</v>
      </c>
      <c r="I12" s="890">
        <v>266</v>
      </c>
      <c r="J12" s="890">
        <v>76</v>
      </c>
      <c r="K12" s="890">
        <v>52230</v>
      </c>
      <c r="L12" s="890">
        <v>3094</v>
      </c>
      <c r="M12" s="889">
        <v>479150</v>
      </c>
      <c r="N12" s="891">
        <v>432235</v>
      </c>
      <c r="O12" s="891">
        <v>46915</v>
      </c>
      <c r="P12" s="889">
        <v>788478</v>
      </c>
      <c r="Q12" s="891">
        <v>630783</v>
      </c>
      <c r="R12" s="891">
        <v>157695</v>
      </c>
      <c r="S12" s="892">
        <v>2015</v>
      </c>
    </row>
    <row r="13" spans="1:19" s="167" customFormat="1" ht="21" customHeight="1">
      <c r="A13" s="888">
        <v>2016</v>
      </c>
      <c r="B13" s="889">
        <v>7</v>
      </c>
      <c r="C13" s="889">
        <v>16887</v>
      </c>
      <c r="D13" s="890">
        <v>271</v>
      </c>
      <c r="E13" s="890">
        <v>49577</v>
      </c>
      <c r="F13" s="890">
        <v>44413</v>
      </c>
      <c r="G13" s="890">
        <v>45229</v>
      </c>
      <c r="H13" s="890">
        <v>6356</v>
      </c>
      <c r="I13" s="890">
        <v>391</v>
      </c>
      <c r="J13" s="890">
        <v>73</v>
      </c>
      <c r="K13" s="890">
        <v>55009</v>
      </c>
      <c r="L13" s="890">
        <v>4449</v>
      </c>
      <c r="M13" s="889">
        <v>495704</v>
      </c>
      <c r="N13" s="891">
        <v>396563</v>
      </c>
      <c r="O13" s="891">
        <v>99141</v>
      </c>
      <c r="P13" s="889">
        <v>885755</v>
      </c>
      <c r="Q13" s="891">
        <v>752890</v>
      </c>
      <c r="R13" s="891">
        <v>132865</v>
      </c>
      <c r="S13" s="892">
        <v>2016</v>
      </c>
    </row>
    <row r="14" spans="1:27" s="185" customFormat="1" ht="21" customHeight="1">
      <c r="A14" s="893">
        <v>2017</v>
      </c>
      <c r="B14" s="894">
        <v>7</v>
      </c>
      <c r="C14" s="894">
        <v>16822</v>
      </c>
      <c r="D14" s="894">
        <v>270</v>
      </c>
      <c r="E14" s="894">
        <v>47419</v>
      </c>
      <c r="F14" s="894">
        <v>47295</v>
      </c>
      <c r="G14" s="894">
        <v>46250</v>
      </c>
      <c r="H14" s="894">
        <v>8510</v>
      </c>
      <c r="I14" s="894">
        <v>0</v>
      </c>
      <c r="J14" s="894">
        <v>0</v>
      </c>
      <c r="K14" s="894">
        <v>45908</v>
      </c>
      <c r="L14" s="894">
        <v>4875</v>
      </c>
      <c r="M14" s="894">
        <v>587959</v>
      </c>
      <c r="N14" s="894">
        <v>465080</v>
      </c>
      <c r="O14" s="894">
        <v>122879</v>
      </c>
      <c r="P14" s="894">
        <v>922675</v>
      </c>
      <c r="Q14" s="894">
        <v>784270</v>
      </c>
      <c r="R14" s="894">
        <v>138405</v>
      </c>
      <c r="S14" s="892">
        <v>2017</v>
      </c>
      <c r="V14" s="488"/>
      <c r="AA14" s="488"/>
    </row>
    <row r="15" spans="1:27" s="185" customFormat="1" ht="21" customHeight="1">
      <c r="A15" s="893">
        <v>2018</v>
      </c>
      <c r="B15" s="894">
        <v>7</v>
      </c>
      <c r="C15" s="894">
        <v>16645</v>
      </c>
      <c r="D15" s="894">
        <v>273</v>
      </c>
      <c r="E15" s="894">
        <v>89654</v>
      </c>
      <c r="F15" s="894">
        <v>50026</v>
      </c>
      <c r="G15" s="894">
        <v>49794</v>
      </c>
      <c r="H15" s="894">
        <v>7964</v>
      </c>
      <c r="I15" s="894">
        <v>0</v>
      </c>
      <c r="J15" s="894">
        <v>0</v>
      </c>
      <c r="K15" s="894">
        <v>48829</v>
      </c>
      <c r="L15" s="894">
        <v>5115</v>
      </c>
      <c r="M15" s="894">
        <v>631030</v>
      </c>
      <c r="N15" s="894">
        <v>500500</v>
      </c>
      <c r="O15" s="894">
        <v>130530</v>
      </c>
      <c r="P15" s="894">
        <v>955997</v>
      </c>
      <c r="Q15" s="894">
        <v>799952</v>
      </c>
      <c r="R15" s="894">
        <v>156045</v>
      </c>
      <c r="S15" s="892">
        <v>2018</v>
      </c>
      <c r="V15" s="488"/>
      <c r="AA15" s="488"/>
    </row>
    <row r="16" spans="1:27" s="408" customFormat="1" ht="21" customHeight="1">
      <c r="A16" s="895">
        <v>2019</v>
      </c>
      <c r="B16" s="896">
        <f>SUM(B17:B23)</f>
        <v>7</v>
      </c>
      <c r="C16" s="896">
        <f>SUM(C17:C23)</f>
        <v>16454</v>
      </c>
      <c r="D16" s="896">
        <f>SUM(D17:D23)</f>
        <v>286</v>
      </c>
      <c r="E16" s="896">
        <f aca="true" t="shared" si="0" ref="E16:R16">SUM(E17:E23)</f>
        <v>82221</v>
      </c>
      <c r="F16" s="896">
        <f t="shared" si="0"/>
        <v>50464</v>
      </c>
      <c r="G16" s="896">
        <f t="shared" si="0"/>
        <v>52430</v>
      </c>
      <c r="H16" s="896">
        <f t="shared" si="0"/>
        <v>7577</v>
      </c>
      <c r="I16" s="896">
        <f t="shared" si="0"/>
        <v>0</v>
      </c>
      <c r="J16" s="896">
        <f t="shared" si="0"/>
        <v>0</v>
      </c>
      <c r="K16" s="896">
        <f t="shared" si="0"/>
        <v>41150</v>
      </c>
      <c r="L16" s="896">
        <f t="shared" si="0"/>
        <v>4771</v>
      </c>
      <c r="M16" s="896">
        <f t="shared" si="0"/>
        <v>665007</v>
      </c>
      <c r="N16" s="896">
        <f t="shared" si="0"/>
        <v>528965</v>
      </c>
      <c r="O16" s="896">
        <f t="shared" si="0"/>
        <v>136042</v>
      </c>
      <c r="P16" s="896">
        <f>SUM(P17:P23)</f>
        <v>1006204</v>
      </c>
      <c r="Q16" s="896">
        <f t="shared" si="0"/>
        <v>840544</v>
      </c>
      <c r="R16" s="896">
        <f t="shared" si="0"/>
        <v>165660</v>
      </c>
      <c r="S16" s="897">
        <v>2019</v>
      </c>
      <c r="V16" s="409"/>
      <c r="AA16" s="409"/>
    </row>
    <row r="17" spans="1:23" s="185" customFormat="1" ht="21" customHeight="1">
      <c r="A17" s="898" t="s">
        <v>320</v>
      </c>
      <c r="B17" s="899">
        <v>1</v>
      </c>
      <c r="C17" s="890">
        <v>3207</v>
      </c>
      <c r="D17" s="894">
        <v>45</v>
      </c>
      <c r="E17" s="890">
        <v>17506</v>
      </c>
      <c r="F17" s="890">
        <v>9776</v>
      </c>
      <c r="G17" s="890">
        <v>4952</v>
      </c>
      <c r="H17" s="890">
        <v>0</v>
      </c>
      <c r="I17" s="890">
        <v>0</v>
      </c>
      <c r="J17" s="890">
        <v>0</v>
      </c>
      <c r="K17" s="890">
        <v>7892</v>
      </c>
      <c r="L17" s="890">
        <v>1084</v>
      </c>
      <c r="M17" s="889">
        <f>SUM(N17:O17)</f>
        <v>106617</v>
      </c>
      <c r="N17" s="891">
        <v>77535</v>
      </c>
      <c r="O17" s="891">
        <v>29082</v>
      </c>
      <c r="P17" s="889">
        <f>SUM(Q17:R17)</f>
        <v>176804</v>
      </c>
      <c r="Q17" s="891">
        <v>151015</v>
      </c>
      <c r="R17" s="900">
        <v>25789</v>
      </c>
      <c r="S17" s="901" t="s">
        <v>321</v>
      </c>
      <c r="V17" s="196"/>
      <c r="W17" s="196"/>
    </row>
    <row r="18" spans="1:23" s="185" customFormat="1" ht="21" customHeight="1">
      <c r="A18" s="898" t="s">
        <v>322</v>
      </c>
      <c r="B18" s="902">
        <v>1</v>
      </c>
      <c r="C18" s="890">
        <v>1307</v>
      </c>
      <c r="D18" s="894">
        <v>27</v>
      </c>
      <c r="E18" s="890">
        <v>894</v>
      </c>
      <c r="F18" s="890">
        <v>2233</v>
      </c>
      <c r="G18" s="890">
        <v>731</v>
      </c>
      <c r="H18" s="890">
        <v>7406</v>
      </c>
      <c r="I18" s="890">
        <v>0</v>
      </c>
      <c r="J18" s="890">
        <v>0</v>
      </c>
      <c r="K18" s="890">
        <v>2257</v>
      </c>
      <c r="L18" s="890">
        <v>97</v>
      </c>
      <c r="M18" s="889">
        <f aca="true" t="shared" si="1" ref="M18:M23">SUM(N18:O18)</f>
        <v>54937</v>
      </c>
      <c r="N18" s="891">
        <v>43795</v>
      </c>
      <c r="O18" s="891">
        <v>11142</v>
      </c>
      <c r="P18" s="889">
        <f aca="true" t="shared" si="2" ref="P18:P23">SUM(Q18:R18)</f>
        <v>70057</v>
      </c>
      <c r="Q18" s="891">
        <v>59209</v>
      </c>
      <c r="R18" s="900">
        <v>10848</v>
      </c>
      <c r="S18" s="901" t="s">
        <v>323</v>
      </c>
      <c r="V18" s="196"/>
      <c r="W18" s="196"/>
    </row>
    <row r="19" spans="1:23" s="185" customFormat="1" ht="21" customHeight="1">
      <c r="A19" s="898" t="s">
        <v>324</v>
      </c>
      <c r="B19" s="902">
        <v>1</v>
      </c>
      <c r="C19" s="890">
        <v>1667</v>
      </c>
      <c r="D19" s="894">
        <v>22</v>
      </c>
      <c r="E19" s="890">
        <v>20133</v>
      </c>
      <c r="F19" s="890">
        <v>5431</v>
      </c>
      <c r="G19" s="890">
        <v>2286</v>
      </c>
      <c r="H19" s="890">
        <v>171</v>
      </c>
      <c r="I19" s="890">
        <v>0</v>
      </c>
      <c r="J19" s="890">
        <v>0</v>
      </c>
      <c r="K19" s="890">
        <v>2517</v>
      </c>
      <c r="L19" s="890">
        <v>418</v>
      </c>
      <c r="M19" s="889">
        <f t="shared" si="1"/>
        <v>51549</v>
      </c>
      <c r="N19" s="891">
        <v>42763</v>
      </c>
      <c r="O19" s="891">
        <v>8786</v>
      </c>
      <c r="P19" s="889">
        <f t="shared" si="2"/>
        <v>70520</v>
      </c>
      <c r="Q19" s="891">
        <v>57342</v>
      </c>
      <c r="R19" s="900">
        <v>13178</v>
      </c>
      <c r="S19" s="901" t="s">
        <v>325</v>
      </c>
      <c r="V19" s="196"/>
      <c r="W19" s="196"/>
    </row>
    <row r="20" spans="1:23" s="185" customFormat="1" ht="21" customHeight="1">
      <c r="A20" s="898" t="s">
        <v>326</v>
      </c>
      <c r="B20" s="899">
        <v>1</v>
      </c>
      <c r="C20" s="890">
        <v>1292</v>
      </c>
      <c r="D20" s="894">
        <v>21</v>
      </c>
      <c r="E20" s="890">
        <v>5935</v>
      </c>
      <c r="F20" s="890">
        <v>4117</v>
      </c>
      <c r="G20" s="890">
        <v>2202</v>
      </c>
      <c r="H20" s="890">
        <v>0</v>
      </c>
      <c r="I20" s="890">
        <v>0</v>
      </c>
      <c r="J20" s="890">
        <v>0</v>
      </c>
      <c r="K20" s="890">
        <v>2470</v>
      </c>
      <c r="L20" s="890">
        <v>496</v>
      </c>
      <c r="M20" s="889">
        <f t="shared" si="1"/>
        <v>49658</v>
      </c>
      <c r="N20" s="891">
        <v>39768</v>
      </c>
      <c r="O20" s="891">
        <v>9890</v>
      </c>
      <c r="P20" s="889">
        <f t="shared" si="2"/>
        <v>67003</v>
      </c>
      <c r="Q20" s="891">
        <v>57064</v>
      </c>
      <c r="R20" s="900">
        <v>9939</v>
      </c>
      <c r="S20" s="901" t="s">
        <v>327</v>
      </c>
      <c r="V20" s="196"/>
      <c r="W20" s="196"/>
    </row>
    <row r="21" spans="1:23" s="185" customFormat="1" ht="21" customHeight="1">
      <c r="A21" s="898" t="s">
        <v>328</v>
      </c>
      <c r="B21" s="899">
        <v>1</v>
      </c>
      <c r="C21" s="890">
        <v>1724</v>
      </c>
      <c r="D21" s="894">
        <v>20</v>
      </c>
      <c r="E21" s="890">
        <v>9575</v>
      </c>
      <c r="F21" s="890">
        <v>5482</v>
      </c>
      <c r="G21" s="890">
        <v>962</v>
      </c>
      <c r="H21" s="890">
        <v>0</v>
      </c>
      <c r="I21" s="890">
        <v>0</v>
      </c>
      <c r="J21" s="890">
        <v>0</v>
      </c>
      <c r="K21" s="890">
        <v>2048</v>
      </c>
      <c r="L21" s="890">
        <v>1166</v>
      </c>
      <c r="M21" s="889">
        <f t="shared" si="1"/>
        <v>57525</v>
      </c>
      <c r="N21" s="891">
        <v>46306</v>
      </c>
      <c r="O21" s="891">
        <v>11219</v>
      </c>
      <c r="P21" s="889">
        <f t="shared" si="2"/>
        <v>71199</v>
      </c>
      <c r="Q21" s="891">
        <v>56860</v>
      </c>
      <c r="R21" s="900">
        <v>14339</v>
      </c>
      <c r="S21" s="901" t="s">
        <v>329</v>
      </c>
      <c r="V21" s="196"/>
      <c r="W21" s="196"/>
    </row>
    <row r="22" spans="1:23" s="185" customFormat="1" ht="21" customHeight="1">
      <c r="A22" s="898" t="s">
        <v>330</v>
      </c>
      <c r="B22" s="899">
        <v>1</v>
      </c>
      <c r="C22" s="889">
        <v>1206</v>
      </c>
      <c r="D22" s="894">
        <v>20</v>
      </c>
      <c r="E22" s="890">
        <v>8297</v>
      </c>
      <c r="F22" s="890">
        <v>4858</v>
      </c>
      <c r="G22" s="890">
        <v>2041</v>
      </c>
      <c r="H22" s="890">
        <v>0</v>
      </c>
      <c r="I22" s="890">
        <v>0</v>
      </c>
      <c r="J22" s="890">
        <v>0</v>
      </c>
      <c r="K22" s="890">
        <v>2452</v>
      </c>
      <c r="L22" s="890">
        <v>551</v>
      </c>
      <c r="M22" s="889">
        <f t="shared" si="1"/>
        <v>53278</v>
      </c>
      <c r="N22" s="891">
        <v>44155</v>
      </c>
      <c r="O22" s="891">
        <v>9123</v>
      </c>
      <c r="P22" s="889">
        <f t="shared" si="2"/>
        <v>66956</v>
      </c>
      <c r="Q22" s="891">
        <v>54345</v>
      </c>
      <c r="R22" s="900">
        <v>12611</v>
      </c>
      <c r="S22" s="901" t="s">
        <v>331</v>
      </c>
      <c r="V22" s="196"/>
      <c r="W22" s="196"/>
    </row>
    <row r="23" spans="1:23" s="185" customFormat="1" ht="21" customHeight="1">
      <c r="A23" s="898" t="s">
        <v>332</v>
      </c>
      <c r="B23" s="899">
        <v>1</v>
      </c>
      <c r="C23" s="889">
        <v>6051</v>
      </c>
      <c r="D23" s="894">
        <v>131</v>
      </c>
      <c r="E23" s="890">
        <v>19881</v>
      </c>
      <c r="F23" s="890">
        <v>18567</v>
      </c>
      <c r="G23" s="890">
        <v>39256</v>
      </c>
      <c r="H23" s="890">
        <v>0</v>
      </c>
      <c r="I23" s="890">
        <v>0</v>
      </c>
      <c r="J23" s="890">
        <v>0</v>
      </c>
      <c r="K23" s="890">
        <v>21514</v>
      </c>
      <c r="L23" s="890">
        <v>959</v>
      </c>
      <c r="M23" s="889">
        <f t="shared" si="1"/>
        <v>291443</v>
      </c>
      <c r="N23" s="891">
        <v>234643</v>
      </c>
      <c r="O23" s="891">
        <v>56800</v>
      </c>
      <c r="P23" s="889">
        <f t="shared" si="2"/>
        <v>483665</v>
      </c>
      <c r="Q23" s="891">
        <v>404709</v>
      </c>
      <c r="R23" s="900">
        <v>78956</v>
      </c>
      <c r="S23" s="901" t="s">
        <v>333</v>
      </c>
      <c r="V23" s="196"/>
      <c r="W23" s="196"/>
    </row>
    <row r="24" spans="1:19" s="167" customFormat="1" ht="3" customHeight="1" thickBot="1">
      <c r="A24" s="186"/>
      <c r="B24" s="197"/>
      <c r="C24" s="197"/>
      <c r="D24" s="197"/>
      <c r="E24" s="197"/>
      <c r="F24" s="197"/>
      <c r="G24" s="197"/>
      <c r="H24" s="197"/>
      <c r="I24" s="197"/>
      <c r="J24" s="198"/>
      <c r="K24" s="198"/>
      <c r="L24" s="198"/>
      <c r="M24" s="198"/>
      <c r="N24" s="198"/>
      <c r="O24" s="198"/>
      <c r="P24" s="198"/>
      <c r="Q24" s="197"/>
      <c r="R24" s="197"/>
      <c r="S24" s="199"/>
    </row>
    <row r="25" spans="1:18" s="167" customFormat="1" ht="12">
      <c r="A25" s="167" t="s">
        <v>205</v>
      </c>
      <c r="B25" s="175"/>
      <c r="C25" s="175"/>
      <c r="D25" s="175"/>
      <c r="E25" s="175"/>
      <c r="F25" s="175"/>
      <c r="G25" s="175"/>
      <c r="H25" s="175"/>
      <c r="I25" s="175"/>
      <c r="J25" s="168" t="s">
        <v>253</v>
      </c>
      <c r="K25" s="168"/>
      <c r="L25" s="168"/>
      <c r="M25" s="168"/>
      <c r="N25" s="175"/>
      <c r="O25" s="175"/>
      <c r="P25" s="175"/>
      <c r="Q25" s="175"/>
      <c r="R25" s="175"/>
    </row>
    <row r="26" spans="1:9" s="188" customFormat="1" ht="13.5" customHeight="1">
      <c r="A26" s="167"/>
      <c r="B26" s="187"/>
      <c r="C26" s="187"/>
      <c r="D26" s="187"/>
      <c r="E26" s="187"/>
      <c r="F26" s="187"/>
      <c r="G26" s="187"/>
      <c r="H26" s="187"/>
      <c r="I26" s="187"/>
    </row>
    <row r="27" spans="2:9" s="188" customFormat="1" ht="13.5" customHeight="1">
      <c r="B27" s="187"/>
      <c r="C27" s="187"/>
      <c r="D27" s="187"/>
      <c r="E27" s="187"/>
      <c r="F27" s="187"/>
      <c r="G27" s="187"/>
      <c r="H27" s="187"/>
      <c r="I27" s="187"/>
    </row>
    <row r="28" ht="13.5" customHeight="1"/>
    <row r="29" ht="15.75">
      <c r="Q29" s="195"/>
    </row>
    <row r="30" spans="10:18" ht="15.75">
      <c r="J30" s="190"/>
      <c r="K30" s="190"/>
      <c r="L30" s="190"/>
      <c r="M30" s="190"/>
      <c r="N30" s="190"/>
      <c r="O30" s="190"/>
      <c r="P30" s="190"/>
      <c r="Q30" s="190"/>
      <c r="R30" s="190"/>
    </row>
    <row r="31" ht="15.75">
      <c r="Q31" s="195"/>
    </row>
    <row r="32" spans="10:18" ht="15.75">
      <c r="J32" s="190"/>
      <c r="K32" s="190"/>
      <c r="L32" s="190"/>
      <c r="M32" s="190"/>
      <c r="N32" s="190"/>
      <c r="O32" s="190"/>
      <c r="P32" s="190"/>
      <c r="Q32" s="190"/>
      <c r="R32" s="190"/>
    </row>
    <row r="33" ht="15.75">
      <c r="Q33" s="195"/>
    </row>
    <row r="34" ht="15.75">
      <c r="Q34" s="195"/>
    </row>
    <row r="35" ht="15.75">
      <c r="Q35" s="195"/>
    </row>
    <row r="36" ht="15.75">
      <c r="Q36" s="195"/>
    </row>
    <row r="37" ht="15.75">
      <c r="Q37" s="195"/>
    </row>
    <row r="38" ht="15.75">
      <c r="Q38" s="195"/>
    </row>
    <row r="39" ht="15.75">
      <c r="Q39" s="195"/>
    </row>
    <row r="40" ht="15.75">
      <c r="Q40" s="195"/>
    </row>
  </sheetData>
  <sheetProtection/>
  <mergeCells count="7">
    <mergeCell ref="A6:A7"/>
    <mergeCell ref="A8:A10"/>
    <mergeCell ref="B6:B7"/>
    <mergeCell ref="C6:C7"/>
    <mergeCell ref="D6:D7"/>
    <mergeCell ref="S8:S10"/>
    <mergeCell ref="S6:S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U33"/>
  <sheetViews>
    <sheetView zoomScale="96" zoomScaleNormal="96" zoomScaleSheetLayoutView="100" zoomScalePageLayoutView="0" workbookViewId="0" topLeftCell="A1">
      <selection activeCell="A10" sqref="A10"/>
    </sheetView>
  </sheetViews>
  <sheetFormatPr defaultColWidth="7.99609375" defaultRowHeight="13.5"/>
  <cols>
    <col min="1" max="1" width="7.77734375" style="4" customWidth="1"/>
    <col min="2" max="2" width="6.10546875" style="5" customWidth="1"/>
    <col min="3" max="3" width="5.99609375" style="5" customWidth="1"/>
    <col min="4" max="18" width="5.6640625" style="5" customWidth="1"/>
    <col min="19" max="20" width="5.99609375" style="5" customWidth="1"/>
    <col min="21" max="21" width="7.77734375" style="4" customWidth="1"/>
    <col min="22" max="16384" width="7.99609375" style="4" customWidth="1"/>
  </cols>
  <sheetData>
    <row r="1" spans="1:21" s="7" customFormat="1" ht="11.25">
      <c r="A1" s="159" t="s">
        <v>125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69" t="s">
        <v>6</v>
      </c>
    </row>
    <row r="2" spans="1:5" ht="12">
      <c r="A2" s="170"/>
      <c r="E2" s="12"/>
    </row>
    <row r="3" spans="1:21" s="164" customFormat="1" ht="22.5" customHeight="1">
      <c r="A3" s="1205" t="s">
        <v>554</v>
      </c>
      <c r="B3" s="1205"/>
      <c r="C3" s="1205"/>
      <c r="D3" s="1205"/>
      <c r="E3" s="1205"/>
      <c r="F3" s="1205"/>
      <c r="G3" s="1205"/>
      <c r="H3" s="1205"/>
      <c r="I3" s="1205"/>
      <c r="J3" s="1205"/>
      <c r="K3" s="163" t="s">
        <v>354</v>
      </c>
      <c r="L3" s="163"/>
      <c r="M3" s="163"/>
      <c r="N3" s="163"/>
      <c r="O3" s="163"/>
      <c r="P3" s="163"/>
      <c r="Q3" s="163"/>
      <c r="R3" s="163"/>
      <c r="S3" s="163"/>
      <c r="T3" s="163"/>
      <c r="U3" s="163"/>
    </row>
    <row r="4" spans="1:21" s="3" customFormat="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s="3" customFormat="1" ht="12.75" customHeight="1" thickBot="1">
      <c r="A5" s="4" t="s">
        <v>129</v>
      </c>
      <c r="C5" s="4"/>
      <c r="L5" s="1"/>
      <c r="M5" s="1"/>
      <c r="N5" s="1"/>
      <c r="O5" s="1"/>
      <c r="P5" s="1"/>
      <c r="Q5" s="1"/>
      <c r="R5" s="1"/>
      <c r="S5" s="4"/>
      <c r="T5" s="1"/>
      <c r="U5" s="10" t="s">
        <v>109</v>
      </c>
    </row>
    <row r="6" spans="1:21" s="8" customFormat="1" ht="13.5" customHeight="1">
      <c r="A6" s="1209" t="s">
        <v>707</v>
      </c>
      <c r="B6" s="1206" t="s">
        <v>561</v>
      </c>
      <c r="C6" s="1206" t="s">
        <v>562</v>
      </c>
      <c r="D6" s="1191" t="s">
        <v>555</v>
      </c>
      <c r="E6" s="1192"/>
      <c r="F6" s="1192"/>
      <c r="G6" s="1193"/>
      <c r="H6" s="903" t="s">
        <v>563</v>
      </c>
      <c r="I6" s="1197" t="s">
        <v>564</v>
      </c>
      <c r="J6" s="1198"/>
      <c r="K6" s="1199"/>
      <c r="L6" s="1191" t="s">
        <v>558</v>
      </c>
      <c r="M6" s="1198"/>
      <c r="N6" s="1199"/>
      <c r="O6" s="1197" t="s">
        <v>565</v>
      </c>
      <c r="P6" s="1198"/>
      <c r="Q6" s="1198"/>
      <c r="R6" s="1199"/>
      <c r="S6" s="903" t="s">
        <v>566</v>
      </c>
      <c r="T6" s="903" t="s">
        <v>567</v>
      </c>
      <c r="U6" s="1202" t="s">
        <v>50</v>
      </c>
    </row>
    <row r="7" spans="1:21" s="8" customFormat="1" ht="13.5" customHeight="1">
      <c r="A7" s="1210"/>
      <c r="B7" s="1212"/>
      <c r="C7" s="1207"/>
      <c r="D7" s="1194" t="s">
        <v>556</v>
      </c>
      <c r="E7" s="1195"/>
      <c r="F7" s="1195"/>
      <c r="G7" s="1196"/>
      <c r="H7" s="904" t="s">
        <v>568</v>
      </c>
      <c r="I7" s="1194" t="s">
        <v>59</v>
      </c>
      <c r="J7" s="1200"/>
      <c r="K7" s="1201"/>
      <c r="L7" s="1194" t="s">
        <v>557</v>
      </c>
      <c r="M7" s="1200"/>
      <c r="N7" s="1201"/>
      <c r="O7" s="1194" t="s">
        <v>560</v>
      </c>
      <c r="P7" s="1200"/>
      <c r="Q7" s="1200"/>
      <c r="R7" s="1201"/>
      <c r="S7" s="904" t="s">
        <v>569</v>
      </c>
      <c r="T7" s="904" t="s">
        <v>569</v>
      </c>
      <c r="U7" s="1203"/>
    </row>
    <row r="8" spans="1:21" s="8" customFormat="1" ht="13.5" customHeight="1">
      <c r="A8" s="1210"/>
      <c r="B8" s="1212"/>
      <c r="C8" s="1207"/>
      <c r="D8" s="904"/>
      <c r="E8" s="905" t="s">
        <v>570</v>
      </c>
      <c r="F8" s="905" t="s">
        <v>571</v>
      </c>
      <c r="G8" s="905" t="s">
        <v>572</v>
      </c>
      <c r="H8" s="904" t="s">
        <v>573</v>
      </c>
      <c r="I8" s="904"/>
      <c r="J8" s="905" t="s">
        <v>574</v>
      </c>
      <c r="K8" s="905" t="s">
        <v>575</v>
      </c>
      <c r="L8" s="904"/>
      <c r="M8" s="905" t="s">
        <v>574</v>
      </c>
      <c r="N8" s="905" t="s">
        <v>575</v>
      </c>
      <c r="O8" s="904"/>
      <c r="P8" s="905" t="s">
        <v>576</v>
      </c>
      <c r="Q8" s="906" t="s">
        <v>577</v>
      </c>
      <c r="R8" s="905" t="s">
        <v>578</v>
      </c>
      <c r="S8" s="904" t="s">
        <v>60</v>
      </c>
      <c r="T8" s="904" t="s">
        <v>61</v>
      </c>
      <c r="U8" s="1203"/>
    </row>
    <row r="9" spans="1:21" s="8" customFormat="1" ht="13.5" customHeight="1">
      <c r="A9" s="1211"/>
      <c r="B9" s="1213"/>
      <c r="C9" s="1208"/>
      <c r="D9" s="907"/>
      <c r="E9" s="907" t="s">
        <v>62</v>
      </c>
      <c r="F9" s="907" t="s">
        <v>63</v>
      </c>
      <c r="G9" s="907" t="s">
        <v>64</v>
      </c>
      <c r="H9" s="907" t="s">
        <v>98</v>
      </c>
      <c r="I9" s="907"/>
      <c r="J9" s="907" t="s">
        <v>65</v>
      </c>
      <c r="K9" s="907" t="s">
        <v>559</v>
      </c>
      <c r="L9" s="907"/>
      <c r="M9" s="907" t="s">
        <v>65</v>
      </c>
      <c r="N9" s="907" t="s">
        <v>559</v>
      </c>
      <c r="O9" s="907"/>
      <c r="P9" s="907" t="s">
        <v>66</v>
      </c>
      <c r="Q9" s="907" t="s">
        <v>67</v>
      </c>
      <c r="R9" s="907" t="s">
        <v>68</v>
      </c>
      <c r="S9" s="907" t="s">
        <v>69</v>
      </c>
      <c r="T9" s="908" t="s">
        <v>69</v>
      </c>
      <c r="U9" s="1204"/>
    </row>
    <row r="10" spans="1:21" ht="20.25" customHeight="1">
      <c r="A10" s="909">
        <v>2015</v>
      </c>
      <c r="B10" s="910">
        <v>14301</v>
      </c>
      <c r="C10" s="911">
        <v>5278</v>
      </c>
      <c r="D10" s="911">
        <v>1941</v>
      </c>
      <c r="E10" s="911">
        <v>331</v>
      </c>
      <c r="F10" s="911">
        <v>1076</v>
      </c>
      <c r="G10" s="911">
        <v>534</v>
      </c>
      <c r="H10" s="911">
        <v>255</v>
      </c>
      <c r="I10" s="911">
        <v>2027</v>
      </c>
      <c r="J10" s="911">
        <v>1029</v>
      </c>
      <c r="K10" s="912">
        <v>998</v>
      </c>
      <c r="L10" s="911">
        <v>1195</v>
      </c>
      <c r="M10" s="911">
        <v>1041</v>
      </c>
      <c r="N10" s="913">
        <v>154</v>
      </c>
      <c r="O10" s="911">
        <v>643</v>
      </c>
      <c r="P10" s="911">
        <v>51</v>
      </c>
      <c r="Q10" s="911">
        <v>335</v>
      </c>
      <c r="R10" s="911">
        <v>257</v>
      </c>
      <c r="S10" s="911">
        <v>598</v>
      </c>
      <c r="T10" s="911">
        <v>2358</v>
      </c>
      <c r="U10" s="914">
        <v>2015</v>
      </c>
    </row>
    <row r="11" spans="1:21" ht="20.25" customHeight="1">
      <c r="A11" s="909">
        <v>2016</v>
      </c>
      <c r="B11" s="910">
        <v>14493</v>
      </c>
      <c r="C11" s="911">
        <v>4987</v>
      </c>
      <c r="D11" s="911">
        <v>1980</v>
      </c>
      <c r="E11" s="911">
        <v>348</v>
      </c>
      <c r="F11" s="911">
        <v>1088</v>
      </c>
      <c r="G11" s="911">
        <v>544</v>
      </c>
      <c r="H11" s="911">
        <v>27</v>
      </c>
      <c r="I11" s="911">
        <v>2035</v>
      </c>
      <c r="J11" s="911">
        <v>989</v>
      </c>
      <c r="K11" s="912">
        <v>1046</v>
      </c>
      <c r="L11" s="911">
        <v>1443</v>
      </c>
      <c r="M11" s="911">
        <v>1175</v>
      </c>
      <c r="N11" s="913">
        <v>268</v>
      </c>
      <c r="O11" s="911">
        <v>689</v>
      </c>
      <c r="P11" s="911">
        <v>66</v>
      </c>
      <c r="Q11" s="911">
        <v>335</v>
      </c>
      <c r="R11" s="911">
        <v>288</v>
      </c>
      <c r="S11" s="911">
        <v>609</v>
      </c>
      <c r="T11" s="911">
        <v>2717</v>
      </c>
      <c r="U11" s="914">
        <v>2016</v>
      </c>
    </row>
    <row r="12" spans="1:21" s="9" customFormat="1" ht="21" customHeight="1">
      <c r="A12" s="915">
        <v>2017</v>
      </c>
      <c r="B12" s="912">
        <v>14471</v>
      </c>
      <c r="C12" s="912">
        <v>4939</v>
      </c>
      <c r="D12" s="912">
        <v>1980</v>
      </c>
      <c r="E12" s="912">
        <v>348</v>
      </c>
      <c r="F12" s="912">
        <v>1080</v>
      </c>
      <c r="G12" s="912">
        <v>552</v>
      </c>
      <c r="H12" s="912">
        <v>25</v>
      </c>
      <c r="I12" s="916">
        <v>1981</v>
      </c>
      <c r="J12" s="912">
        <v>930</v>
      </c>
      <c r="K12" s="912">
        <v>1051</v>
      </c>
      <c r="L12" s="912">
        <v>1521</v>
      </c>
      <c r="M12" s="912">
        <v>1298</v>
      </c>
      <c r="N12" s="912">
        <v>223</v>
      </c>
      <c r="O12" s="912">
        <v>676</v>
      </c>
      <c r="P12" s="912">
        <v>54</v>
      </c>
      <c r="Q12" s="912">
        <v>322</v>
      </c>
      <c r="R12" s="912">
        <v>300</v>
      </c>
      <c r="S12" s="912">
        <v>611</v>
      </c>
      <c r="T12" s="912">
        <v>2732</v>
      </c>
      <c r="U12" s="917">
        <v>2017</v>
      </c>
    </row>
    <row r="13" spans="1:21" s="9" customFormat="1" ht="21" customHeight="1">
      <c r="A13" s="915">
        <v>2018</v>
      </c>
      <c r="B13" s="912">
        <v>14340</v>
      </c>
      <c r="C13" s="912">
        <v>4842</v>
      </c>
      <c r="D13" s="912">
        <v>2075</v>
      </c>
      <c r="E13" s="912">
        <v>361</v>
      </c>
      <c r="F13" s="912">
        <v>1097</v>
      </c>
      <c r="G13" s="912">
        <v>617</v>
      </c>
      <c r="H13" s="912">
        <v>54</v>
      </c>
      <c r="I13" s="916">
        <v>1778</v>
      </c>
      <c r="J13" s="912">
        <v>785</v>
      </c>
      <c r="K13" s="912">
        <v>993</v>
      </c>
      <c r="L13" s="912">
        <v>1512</v>
      </c>
      <c r="M13" s="912">
        <v>1311</v>
      </c>
      <c r="N13" s="912">
        <v>201</v>
      </c>
      <c r="O13" s="912">
        <v>668</v>
      </c>
      <c r="P13" s="912">
        <v>52</v>
      </c>
      <c r="Q13" s="912">
        <v>283</v>
      </c>
      <c r="R13" s="912">
        <v>333</v>
      </c>
      <c r="S13" s="912">
        <v>588</v>
      </c>
      <c r="T13" s="912">
        <v>2823</v>
      </c>
      <c r="U13" s="917">
        <v>2018</v>
      </c>
    </row>
    <row r="14" spans="1:21" s="486" customFormat="1" ht="21" customHeight="1">
      <c r="A14" s="918">
        <v>2019</v>
      </c>
      <c r="B14" s="919">
        <f>SUM(B15:B30)</f>
        <v>14429</v>
      </c>
      <c r="C14" s="919">
        <f aca="true" t="shared" si="0" ref="C14:J14">SUM(C15:C30)</f>
        <v>4764</v>
      </c>
      <c r="D14" s="919">
        <f t="shared" si="0"/>
        <v>2095</v>
      </c>
      <c r="E14" s="919">
        <f t="shared" si="0"/>
        <v>351</v>
      </c>
      <c r="F14" s="919">
        <f t="shared" si="0"/>
        <v>1099</v>
      </c>
      <c r="G14" s="919">
        <f t="shared" si="0"/>
        <v>645</v>
      </c>
      <c r="H14" s="919">
        <f t="shared" si="0"/>
        <v>50</v>
      </c>
      <c r="I14" s="920">
        <f t="shared" si="0"/>
        <v>1832</v>
      </c>
      <c r="J14" s="919">
        <f t="shared" si="0"/>
        <v>792</v>
      </c>
      <c r="K14" s="919">
        <f aca="true" t="shared" si="1" ref="K14:T14">SUM(K15:K30)</f>
        <v>1040</v>
      </c>
      <c r="L14" s="919">
        <f t="shared" si="1"/>
        <v>1595</v>
      </c>
      <c r="M14" s="919">
        <f t="shared" si="1"/>
        <v>1326</v>
      </c>
      <c r="N14" s="919">
        <f t="shared" si="1"/>
        <v>269</v>
      </c>
      <c r="O14" s="919">
        <f t="shared" si="1"/>
        <v>645</v>
      </c>
      <c r="P14" s="919">
        <f t="shared" si="1"/>
        <v>38</v>
      </c>
      <c r="Q14" s="919">
        <f t="shared" si="1"/>
        <v>275</v>
      </c>
      <c r="R14" s="919">
        <f t="shared" si="1"/>
        <v>332</v>
      </c>
      <c r="S14" s="919">
        <f t="shared" si="1"/>
        <v>593</v>
      </c>
      <c r="T14" s="919">
        <f t="shared" si="1"/>
        <v>2855</v>
      </c>
      <c r="U14" s="921">
        <v>2019</v>
      </c>
    </row>
    <row r="15" spans="1:21" ht="20.25" customHeight="1">
      <c r="A15" s="922" t="s">
        <v>579</v>
      </c>
      <c r="B15" s="923">
        <f aca="true" t="shared" si="2" ref="B15:B30">SUM(C15,D15,H15,I15,L15,O15,S15,T15)</f>
        <v>1522</v>
      </c>
      <c r="C15" s="924">
        <v>551</v>
      </c>
      <c r="D15" s="911">
        <f>SUM(E15:G15)</f>
        <v>181</v>
      </c>
      <c r="E15" s="924">
        <v>24</v>
      </c>
      <c r="F15" s="924">
        <v>74</v>
      </c>
      <c r="G15" s="924">
        <v>83</v>
      </c>
      <c r="H15" s="924">
        <v>7</v>
      </c>
      <c r="I15" s="911">
        <f aca="true" t="shared" si="3" ref="I15:I30">SUM(J15:K15)</f>
        <v>168</v>
      </c>
      <c r="J15" s="924">
        <v>101</v>
      </c>
      <c r="K15" s="924">
        <v>67</v>
      </c>
      <c r="L15" s="911">
        <f>SUM(M15:N15)</f>
        <v>143</v>
      </c>
      <c r="M15" s="924">
        <v>11</v>
      </c>
      <c r="N15" s="924">
        <v>132</v>
      </c>
      <c r="O15" s="911">
        <f>SUM(P15:R15)</f>
        <v>47</v>
      </c>
      <c r="P15" s="924">
        <v>0</v>
      </c>
      <c r="Q15" s="924">
        <v>19</v>
      </c>
      <c r="R15" s="924">
        <v>28</v>
      </c>
      <c r="S15" s="924">
        <v>77</v>
      </c>
      <c r="T15" s="925">
        <v>348</v>
      </c>
      <c r="U15" s="926" t="s">
        <v>206</v>
      </c>
    </row>
    <row r="16" spans="1:21" ht="20.25" customHeight="1">
      <c r="A16" s="922" t="s">
        <v>580</v>
      </c>
      <c r="B16" s="923">
        <f t="shared" si="2"/>
        <v>463</v>
      </c>
      <c r="C16" s="924">
        <v>165</v>
      </c>
      <c r="D16" s="911">
        <f aca="true" t="shared" si="4" ref="D16:D30">SUM(E16:G16)</f>
        <v>55</v>
      </c>
      <c r="E16" s="924">
        <v>10</v>
      </c>
      <c r="F16" s="924">
        <v>26</v>
      </c>
      <c r="G16" s="924">
        <v>19</v>
      </c>
      <c r="H16" s="924">
        <v>0</v>
      </c>
      <c r="I16" s="911">
        <f t="shared" si="3"/>
        <v>55</v>
      </c>
      <c r="J16" s="924">
        <v>26</v>
      </c>
      <c r="K16" s="924">
        <v>29</v>
      </c>
      <c r="L16" s="911">
        <f aca="true" t="shared" si="5" ref="L16:L30">SUM(M16:N16)</f>
        <v>56</v>
      </c>
      <c r="M16" s="924">
        <v>33</v>
      </c>
      <c r="N16" s="924">
        <v>23</v>
      </c>
      <c r="O16" s="911">
        <f aca="true" t="shared" si="6" ref="O16:O30">SUM(P16:R16)</f>
        <v>16</v>
      </c>
      <c r="P16" s="924">
        <v>0</v>
      </c>
      <c r="Q16" s="924">
        <v>5</v>
      </c>
      <c r="R16" s="924">
        <v>11</v>
      </c>
      <c r="S16" s="924">
        <v>24</v>
      </c>
      <c r="T16" s="925">
        <v>92</v>
      </c>
      <c r="U16" s="901" t="s">
        <v>99</v>
      </c>
    </row>
    <row r="17" spans="1:21" ht="20.25" customHeight="1">
      <c r="A17" s="922" t="s">
        <v>581</v>
      </c>
      <c r="B17" s="923">
        <f t="shared" si="2"/>
        <v>1830</v>
      </c>
      <c r="C17" s="924">
        <v>699</v>
      </c>
      <c r="D17" s="911">
        <f t="shared" si="4"/>
        <v>153</v>
      </c>
      <c r="E17" s="924">
        <v>22</v>
      </c>
      <c r="F17" s="924">
        <v>91</v>
      </c>
      <c r="G17" s="924">
        <v>40</v>
      </c>
      <c r="H17" s="924">
        <v>5</v>
      </c>
      <c r="I17" s="911">
        <f t="shared" si="3"/>
        <v>214</v>
      </c>
      <c r="J17" s="924">
        <v>63</v>
      </c>
      <c r="K17" s="924">
        <v>151</v>
      </c>
      <c r="L17" s="911">
        <f t="shared" si="5"/>
        <v>204</v>
      </c>
      <c r="M17" s="924">
        <v>202</v>
      </c>
      <c r="N17" s="924">
        <v>2</v>
      </c>
      <c r="O17" s="911">
        <f t="shared" si="6"/>
        <v>71</v>
      </c>
      <c r="P17" s="924">
        <v>4</v>
      </c>
      <c r="Q17" s="924">
        <v>42</v>
      </c>
      <c r="R17" s="924">
        <v>25</v>
      </c>
      <c r="S17" s="924">
        <v>48</v>
      </c>
      <c r="T17" s="925">
        <v>436</v>
      </c>
      <c r="U17" s="901" t="s">
        <v>100</v>
      </c>
    </row>
    <row r="18" spans="1:21" ht="20.25" customHeight="1">
      <c r="A18" s="922" t="s">
        <v>582</v>
      </c>
      <c r="B18" s="923">
        <f t="shared" si="2"/>
        <v>1141</v>
      </c>
      <c r="C18" s="924">
        <v>463</v>
      </c>
      <c r="D18" s="911">
        <f t="shared" si="4"/>
        <v>103</v>
      </c>
      <c r="E18" s="924">
        <v>18</v>
      </c>
      <c r="F18" s="924">
        <v>61</v>
      </c>
      <c r="G18" s="924">
        <v>24</v>
      </c>
      <c r="H18" s="924">
        <v>0</v>
      </c>
      <c r="I18" s="911">
        <f t="shared" si="3"/>
        <v>99</v>
      </c>
      <c r="J18" s="924">
        <v>44</v>
      </c>
      <c r="K18" s="924">
        <v>55</v>
      </c>
      <c r="L18" s="911">
        <f t="shared" si="5"/>
        <v>133</v>
      </c>
      <c r="M18" s="924">
        <v>126</v>
      </c>
      <c r="N18" s="924">
        <v>7</v>
      </c>
      <c r="O18" s="911">
        <f t="shared" si="6"/>
        <v>33</v>
      </c>
      <c r="P18" s="924">
        <v>0</v>
      </c>
      <c r="Q18" s="924">
        <v>15</v>
      </c>
      <c r="R18" s="924">
        <v>18</v>
      </c>
      <c r="S18" s="924">
        <v>59</v>
      </c>
      <c r="T18" s="925">
        <v>251</v>
      </c>
      <c r="U18" s="901" t="s">
        <v>101</v>
      </c>
    </row>
    <row r="19" spans="1:21" ht="20.25" customHeight="1">
      <c r="A19" s="922" t="s">
        <v>583</v>
      </c>
      <c r="B19" s="923">
        <f t="shared" si="2"/>
        <v>1811</v>
      </c>
      <c r="C19" s="924">
        <v>501</v>
      </c>
      <c r="D19" s="911">
        <f t="shared" si="4"/>
        <v>498</v>
      </c>
      <c r="E19" s="924">
        <v>89</v>
      </c>
      <c r="F19" s="924">
        <v>233</v>
      </c>
      <c r="G19" s="924">
        <v>176</v>
      </c>
      <c r="H19" s="924">
        <v>10</v>
      </c>
      <c r="I19" s="911">
        <f t="shared" si="3"/>
        <v>193</v>
      </c>
      <c r="J19" s="924">
        <v>75</v>
      </c>
      <c r="K19" s="924">
        <v>118</v>
      </c>
      <c r="L19" s="911">
        <f t="shared" si="5"/>
        <v>160</v>
      </c>
      <c r="M19" s="924">
        <v>155</v>
      </c>
      <c r="N19" s="924">
        <v>5</v>
      </c>
      <c r="O19" s="911">
        <f t="shared" si="6"/>
        <v>90</v>
      </c>
      <c r="P19" s="924">
        <v>11</v>
      </c>
      <c r="Q19" s="924">
        <v>41</v>
      </c>
      <c r="R19" s="924">
        <v>38</v>
      </c>
      <c r="S19" s="924">
        <v>57</v>
      </c>
      <c r="T19" s="925">
        <v>302</v>
      </c>
      <c r="U19" s="901" t="s">
        <v>102</v>
      </c>
    </row>
    <row r="20" spans="1:21" ht="20.25" customHeight="1">
      <c r="A20" s="922" t="s">
        <v>584</v>
      </c>
      <c r="B20" s="923">
        <f t="shared" si="2"/>
        <v>934</v>
      </c>
      <c r="C20" s="924">
        <v>198</v>
      </c>
      <c r="D20" s="911">
        <f t="shared" si="4"/>
        <v>152</v>
      </c>
      <c r="E20" s="924">
        <v>51</v>
      </c>
      <c r="F20" s="924">
        <v>68</v>
      </c>
      <c r="G20" s="924">
        <v>33</v>
      </c>
      <c r="H20" s="924">
        <v>0</v>
      </c>
      <c r="I20" s="911">
        <f t="shared" si="3"/>
        <v>102</v>
      </c>
      <c r="J20" s="924">
        <v>43</v>
      </c>
      <c r="K20" s="924">
        <v>59</v>
      </c>
      <c r="L20" s="911">
        <f t="shared" si="5"/>
        <v>89</v>
      </c>
      <c r="M20" s="924">
        <v>78</v>
      </c>
      <c r="N20" s="924">
        <v>11</v>
      </c>
      <c r="O20" s="911">
        <f t="shared" si="6"/>
        <v>102</v>
      </c>
      <c r="P20" s="924">
        <v>12</v>
      </c>
      <c r="Q20" s="924">
        <v>5</v>
      </c>
      <c r="R20" s="924">
        <v>85</v>
      </c>
      <c r="S20" s="924">
        <v>45</v>
      </c>
      <c r="T20" s="925">
        <v>246</v>
      </c>
      <c r="U20" s="901" t="s">
        <v>302</v>
      </c>
    </row>
    <row r="21" spans="1:21" ht="20.25" customHeight="1">
      <c r="A21" s="922" t="s">
        <v>585</v>
      </c>
      <c r="B21" s="923">
        <f t="shared" si="2"/>
        <v>1413</v>
      </c>
      <c r="C21" s="924">
        <v>517</v>
      </c>
      <c r="D21" s="911">
        <f t="shared" si="4"/>
        <v>180</v>
      </c>
      <c r="E21" s="924">
        <v>20</v>
      </c>
      <c r="F21" s="924">
        <v>120</v>
      </c>
      <c r="G21" s="924">
        <v>40</v>
      </c>
      <c r="H21" s="924">
        <v>12</v>
      </c>
      <c r="I21" s="911">
        <f t="shared" si="3"/>
        <v>258</v>
      </c>
      <c r="J21" s="924">
        <v>190</v>
      </c>
      <c r="K21" s="924">
        <v>68</v>
      </c>
      <c r="L21" s="911">
        <f t="shared" si="5"/>
        <v>181</v>
      </c>
      <c r="M21" s="924">
        <v>179</v>
      </c>
      <c r="N21" s="924">
        <v>2</v>
      </c>
      <c r="O21" s="911">
        <f t="shared" si="6"/>
        <v>62</v>
      </c>
      <c r="P21" s="924">
        <v>4</v>
      </c>
      <c r="Q21" s="924">
        <v>42</v>
      </c>
      <c r="R21" s="924">
        <v>16</v>
      </c>
      <c r="S21" s="924">
        <v>67</v>
      </c>
      <c r="T21" s="925">
        <v>136</v>
      </c>
      <c r="U21" s="901" t="s">
        <v>103</v>
      </c>
    </row>
    <row r="22" spans="1:21" ht="20.25" customHeight="1">
      <c r="A22" s="922" t="s">
        <v>586</v>
      </c>
      <c r="B22" s="923">
        <f t="shared" si="2"/>
        <v>2114</v>
      </c>
      <c r="C22" s="924">
        <v>623</v>
      </c>
      <c r="D22" s="911">
        <f t="shared" si="4"/>
        <v>310</v>
      </c>
      <c r="E22" s="924">
        <v>67</v>
      </c>
      <c r="F22" s="924">
        <v>190</v>
      </c>
      <c r="G22" s="924">
        <v>53</v>
      </c>
      <c r="H22" s="924">
        <v>3</v>
      </c>
      <c r="I22" s="911">
        <f t="shared" si="3"/>
        <v>345</v>
      </c>
      <c r="J22" s="924">
        <v>107</v>
      </c>
      <c r="K22" s="924">
        <v>238</v>
      </c>
      <c r="L22" s="911">
        <f t="shared" si="5"/>
        <v>237</v>
      </c>
      <c r="M22" s="924">
        <v>229</v>
      </c>
      <c r="N22" s="924">
        <v>8</v>
      </c>
      <c r="O22" s="911">
        <f t="shared" si="6"/>
        <v>88</v>
      </c>
      <c r="P22" s="924">
        <v>0</v>
      </c>
      <c r="Q22" s="924">
        <v>41</v>
      </c>
      <c r="R22" s="924">
        <v>47</v>
      </c>
      <c r="S22" s="924">
        <v>103</v>
      </c>
      <c r="T22" s="925">
        <v>405</v>
      </c>
      <c r="U22" s="901" t="s">
        <v>104</v>
      </c>
    </row>
    <row r="23" spans="1:21" ht="20.25" customHeight="1">
      <c r="A23" s="922" t="s">
        <v>587</v>
      </c>
      <c r="B23" s="923">
        <f t="shared" si="2"/>
        <v>1058</v>
      </c>
      <c r="C23" s="924">
        <v>345</v>
      </c>
      <c r="D23" s="911">
        <f t="shared" si="4"/>
        <v>174</v>
      </c>
      <c r="E23" s="924">
        <v>10</v>
      </c>
      <c r="F23" s="924">
        <v>66</v>
      </c>
      <c r="G23" s="924">
        <v>98</v>
      </c>
      <c r="H23" s="924">
        <v>2</v>
      </c>
      <c r="I23" s="911">
        <f t="shared" si="3"/>
        <v>101</v>
      </c>
      <c r="J23" s="924">
        <v>20</v>
      </c>
      <c r="K23" s="924">
        <v>81</v>
      </c>
      <c r="L23" s="911">
        <f t="shared" si="5"/>
        <v>109</v>
      </c>
      <c r="M23" s="924">
        <v>105</v>
      </c>
      <c r="N23" s="924">
        <v>4</v>
      </c>
      <c r="O23" s="911">
        <f t="shared" si="6"/>
        <v>46</v>
      </c>
      <c r="P23" s="924">
        <v>0</v>
      </c>
      <c r="Q23" s="924">
        <v>19</v>
      </c>
      <c r="R23" s="924">
        <v>27</v>
      </c>
      <c r="S23" s="924">
        <v>29</v>
      </c>
      <c r="T23" s="925">
        <v>252</v>
      </c>
      <c r="U23" s="901" t="s">
        <v>105</v>
      </c>
    </row>
    <row r="24" spans="1:21" ht="20.25" customHeight="1">
      <c r="A24" s="922" t="s">
        <v>588</v>
      </c>
      <c r="B24" s="923">
        <f t="shared" si="2"/>
        <v>744</v>
      </c>
      <c r="C24" s="924">
        <v>258</v>
      </c>
      <c r="D24" s="911">
        <f t="shared" si="4"/>
        <v>77</v>
      </c>
      <c r="E24" s="924">
        <v>11</v>
      </c>
      <c r="F24" s="924">
        <v>55</v>
      </c>
      <c r="G24" s="924">
        <v>11</v>
      </c>
      <c r="H24" s="924">
        <v>1</v>
      </c>
      <c r="I24" s="911">
        <f t="shared" si="3"/>
        <v>105</v>
      </c>
      <c r="J24" s="924">
        <v>31</v>
      </c>
      <c r="K24" s="924">
        <v>74</v>
      </c>
      <c r="L24" s="911">
        <f t="shared" si="5"/>
        <v>125</v>
      </c>
      <c r="M24" s="924">
        <v>76</v>
      </c>
      <c r="N24" s="924">
        <v>49</v>
      </c>
      <c r="O24" s="911">
        <f t="shared" si="6"/>
        <v>25</v>
      </c>
      <c r="P24" s="924">
        <v>2</v>
      </c>
      <c r="Q24" s="924">
        <v>17</v>
      </c>
      <c r="R24" s="924">
        <v>6</v>
      </c>
      <c r="S24" s="924">
        <v>25</v>
      </c>
      <c r="T24" s="925">
        <v>128</v>
      </c>
      <c r="U24" s="901" t="s">
        <v>106</v>
      </c>
    </row>
    <row r="25" spans="1:21" ht="20.25" customHeight="1">
      <c r="A25" s="922" t="s">
        <v>589</v>
      </c>
      <c r="B25" s="923">
        <f t="shared" si="2"/>
        <v>141</v>
      </c>
      <c r="C25" s="924">
        <v>26</v>
      </c>
      <c r="D25" s="911">
        <f t="shared" si="4"/>
        <v>22</v>
      </c>
      <c r="E25" s="924">
        <v>2</v>
      </c>
      <c r="F25" s="924">
        <v>14</v>
      </c>
      <c r="G25" s="924">
        <v>6</v>
      </c>
      <c r="H25" s="924">
        <v>3</v>
      </c>
      <c r="I25" s="911">
        <f t="shared" si="3"/>
        <v>15</v>
      </c>
      <c r="J25" s="924">
        <v>3</v>
      </c>
      <c r="K25" s="924">
        <v>12</v>
      </c>
      <c r="L25" s="911">
        <f t="shared" si="5"/>
        <v>28</v>
      </c>
      <c r="M25" s="924">
        <v>28</v>
      </c>
      <c r="N25" s="924">
        <v>0</v>
      </c>
      <c r="O25" s="911">
        <f t="shared" si="6"/>
        <v>13</v>
      </c>
      <c r="P25" s="924">
        <v>1</v>
      </c>
      <c r="Q25" s="924">
        <v>8</v>
      </c>
      <c r="R25" s="924">
        <v>4</v>
      </c>
      <c r="S25" s="924">
        <v>8</v>
      </c>
      <c r="T25" s="925">
        <v>26</v>
      </c>
      <c r="U25" s="901" t="s">
        <v>107</v>
      </c>
    </row>
    <row r="26" spans="1:21" ht="20.25" customHeight="1">
      <c r="A26" s="922" t="s">
        <v>590</v>
      </c>
      <c r="B26" s="923">
        <f t="shared" si="2"/>
        <v>85</v>
      </c>
      <c r="C26" s="924">
        <v>14</v>
      </c>
      <c r="D26" s="911">
        <f t="shared" si="4"/>
        <v>18</v>
      </c>
      <c r="E26" s="924">
        <v>0</v>
      </c>
      <c r="F26" s="924">
        <v>5</v>
      </c>
      <c r="G26" s="924">
        <v>13</v>
      </c>
      <c r="H26" s="924">
        <v>0</v>
      </c>
      <c r="I26" s="911">
        <f t="shared" si="3"/>
        <v>11</v>
      </c>
      <c r="J26" s="924">
        <v>0</v>
      </c>
      <c r="K26" s="924">
        <v>11</v>
      </c>
      <c r="L26" s="911">
        <f t="shared" si="5"/>
        <v>15</v>
      </c>
      <c r="M26" s="924">
        <v>15</v>
      </c>
      <c r="N26" s="924">
        <v>0</v>
      </c>
      <c r="O26" s="911">
        <f t="shared" si="6"/>
        <v>5</v>
      </c>
      <c r="P26" s="924">
        <v>0</v>
      </c>
      <c r="Q26" s="924">
        <v>0</v>
      </c>
      <c r="R26" s="924">
        <v>5</v>
      </c>
      <c r="S26" s="924">
        <v>8</v>
      </c>
      <c r="T26" s="925">
        <v>14</v>
      </c>
      <c r="U26" s="901" t="s">
        <v>108</v>
      </c>
    </row>
    <row r="27" spans="1:21" ht="20.25" customHeight="1">
      <c r="A27" s="922" t="s">
        <v>591</v>
      </c>
      <c r="B27" s="923">
        <f t="shared" si="2"/>
        <v>56</v>
      </c>
      <c r="C27" s="924">
        <v>14</v>
      </c>
      <c r="D27" s="911">
        <f t="shared" si="4"/>
        <v>23</v>
      </c>
      <c r="E27" s="924">
        <v>5</v>
      </c>
      <c r="F27" s="924">
        <v>11</v>
      </c>
      <c r="G27" s="924">
        <v>7</v>
      </c>
      <c r="H27" s="924">
        <v>0</v>
      </c>
      <c r="I27" s="911">
        <f t="shared" si="3"/>
        <v>0</v>
      </c>
      <c r="J27" s="924">
        <v>0</v>
      </c>
      <c r="K27" s="924">
        <v>0</v>
      </c>
      <c r="L27" s="911">
        <f t="shared" si="5"/>
        <v>0</v>
      </c>
      <c r="M27" s="924">
        <v>0</v>
      </c>
      <c r="N27" s="924">
        <v>0</v>
      </c>
      <c r="O27" s="911">
        <f t="shared" si="6"/>
        <v>2</v>
      </c>
      <c r="P27" s="924">
        <v>0</v>
      </c>
      <c r="Q27" s="924">
        <v>1</v>
      </c>
      <c r="R27" s="924">
        <v>1</v>
      </c>
      <c r="S27" s="924">
        <v>7</v>
      </c>
      <c r="T27" s="925">
        <v>10</v>
      </c>
      <c r="U27" s="901" t="s">
        <v>26</v>
      </c>
    </row>
    <row r="28" spans="1:21" ht="20.25" customHeight="1">
      <c r="A28" s="922" t="s">
        <v>592</v>
      </c>
      <c r="B28" s="923">
        <f t="shared" si="2"/>
        <v>341</v>
      </c>
      <c r="C28" s="924">
        <v>137</v>
      </c>
      <c r="D28" s="911">
        <f t="shared" si="4"/>
        <v>35</v>
      </c>
      <c r="E28" s="924">
        <v>11</v>
      </c>
      <c r="F28" s="924">
        <v>22</v>
      </c>
      <c r="G28" s="924">
        <v>2</v>
      </c>
      <c r="H28" s="924">
        <v>7</v>
      </c>
      <c r="I28" s="911">
        <f t="shared" si="3"/>
        <v>48</v>
      </c>
      <c r="J28" s="924">
        <v>31</v>
      </c>
      <c r="K28" s="924">
        <v>17</v>
      </c>
      <c r="L28" s="911">
        <f t="shared" si="5"/>
        <v>55</v>
      </c>
      <c r="M28" s="924">
        <v>54</v>
      </c>
      <c r="N28" s="924">
        <v>1</v>
      </c>
      <c r="O28" s="911">
        <f t="shared" si="6"/>
        <v>11</v>
      </c>
      <c r="P28" s="924">
        <v>2</v>
      </c>
      <c r="Q28" s="924">
        <v>9</v>
      </c>
      <c r="R28" s="924">
        <v>0</v>
      </c>
      <c r="S28" s="924">
        <v>5</v>
      </c>
      <c r="T28" s="925">
        <v>43</v>
      </c>
      <c r="U28" s="901" t="s">
        <v>27</v>
      </c>
    </row>
    <row r="29" spans="1:21" ht="20.25" customHeight="1">
      <c r="A29" s="922" t="s">
        <v>593</v>
      </c>
      <c r="B29" s="923">
        <f t="shared" si="2"/>
        <v>115</v>
      </c>
      <c r="C29" s="924">
        <v>32</v>
      </c>
      <c r="D29" s="911">
        <f t="shared" si="4"/>
        <v>27</v>
      </c>
      <c r="E29" s="924">
        <v>3</v>
      </c>
      <c r="F29" s="924">
        <v>20</v>
      </c>
      <c r="G29" s="924">
        <v>4</v>
      </c>
      <c r="H29" s="924">
        <v>0</v>
      </c>
      <c r="I29" s="911">
        <f t="shared" si="3"/>
        <v>15</v>
      </c>
      <c r="J29" s="924">
        <v>5</v>
      </c>
      <c r="K29" s="924">
        <v>10</v>
      </c>
      <c r="L29" s="911">
        <f t="shared" si="5"/>
        <v>11</v>
      </c>
      <c r="M29" s="924">
        <v>10</v>
      </c>
      <c r="N29" s="924">
        <v>1</v>
      </c>
      <c r="O29" s="911">
        <f t="shared" si="6"/>
        <v>7</v>
      </c>
      <c r="P29" s="924">
        <v>1</v>
      </c>
      <c r="Q29" s="924">
        <v>3</v>
      </c>
      <c r="R29" s="924">
        <v>3</v>
      </c>
      <c r="S29" s="924">
        <v>4</v>
      </c>
      <c r="T29" s="925">
        <v>19</v>
      </c>
      <c r="U29" s="901" t="s">
        <v>28</v>
      </c>
    </row>
    <row r="30" spans="1:21" ht="20.25" customHeight="1">
      <c r="A30" s="909" t="s">
        <v>594</v>
      </c>
      <c r="B30" s="923">
        <f t="shared" si="2"/>
        <v>661</v>
      </c>
      <c r="C30" s="924">
        <v>221</v>
      </c>
      <c r="D30" s="911">
        <f t="shared" si="4"/>
        <v>87</v>
      </c>
      <c r="E30" s="924">
        <v>8</v>
      </c>
      <c r="F30" s="924">
        <v>43</v>
      </c>
      <c r="G30" s="924">
        <v>36</v>
      </c>
      <c r="H30" s="924">
        <v>0</v>
      </c>
      <c r="I30" s="911">
        <f t="shared" si="3"/>
        <v>103</v>
      </c>
      <c r="J30" s="924">
        <v>53</v>
      </c>
      <c r="K30" s="924">
        <v>50</v>
      </c>
      <c r="L30" s="911">
        <f t="shared" si="5"/>
        <v>49</v>
      </c>
      <c r="M30" s="924">
        <v>25</v>
      </c>
      <c r="N30" s="924">
        <v>24</v>
      </c>
      <c r="O30" s="911">
        <f t="shared" si="6"/>
        <v>27</v>
      </c>
      <c r="P30" s="924">
        <v>1</v>
      </c>
      <c r="Q30" s="924">
        <v>8</v>
      </c>
      <c r="R30" s="924">
        <v>18</v>
      </c>
      <c r="S30" s="924">
        <v>27</v>
      </c>
      <c r="T30" s="924">
        <v>147</v>
      </c>
      <c r="U30" s="914" t="s">
        <v>29</v>
      </c>
    </row>
    <row r="31" spans="1:21" ht="3" customHeight="1" thickBot="1">
      <c r="A31" s="88"/>
      <c r="B31" s="89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1"/>
    </row>
    <row r="32" spans="2:21" ht="3" customHeight="1">
      <c r="B32" s="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0"/>
    </row>
    <row r="33" spans="1:20" ht="15" customHeight="1">
      <c r="A33" s="171" t="s">
        <v>281</v>
      </c>
      <c r="K33" s="50" t="s">
        <v>140</v>
      </c>
      <c r="S33" s="4"/>
      <c r="T33" s="4"/>
    </row>
    <row r="34" ht="15" customHeight="1"/>
    <row r="35" ht="15" customHeight="1"/>
    <row r="36" ht="15" customHeight="1"/>
    <row r="37" ht="15" customHeight="1"/>
    <row r="38" ht="15" customHeight="1"/>
    <row r="39" ht="15" customHeight="1"/>
  </sheetData>
  <sheetProtection/>
  <mergeCells count="13">
    <mergeCell ref="U6:U9"/>
    <mergeCell ref="A3:J3"/>
    <mergeCell ref="C6:C9"/>
    <mergeCell ref="A6:A9"/>
    <mergeCell ref="B6:B9"/>
    <mergeCell ref="O7:R7"/>
    <mergeCell ref="O6:R6"/>
    <mergeCell ref="D6:G6"/>
    <mergeCell ref="D7:G7"/>
    <mergeCell ref="I6:K6"/>
    <mergeCell ref="I7:K7"/>
    <mergeCell ref="L7:N7"/>
    <mergeCell ref="L6:N6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K22"/>
  <sheetViews>
    <sheetView zoomScalePageLayoutView="0" workbookViewId="0" topLeftCell="A1">
      <selection activeCell="A14" sqref="A14:IV14"/>
    </sheetView>
  </sheetViews>
  <sheetFormatPr defaultColWidth="7.99609375" defaultRowHeight="13.5"/>
  <cols>
    <col min="1" max="1" width="11.77734375" style="1008" customWidth="1"/>
    <col min="2" max="3" width="10.77734375" style="238" customWidth="1"/>
    <col min="4" max="4" width="10.77734375" style="228" customWidth="1"/>
    <col min="5" max="5" width="11.21484375" style="228" customWidth="1"/>
    <col min="6" max="6" width="10.4453125" style="228" customWidth="1"/>
    <col min="7" max="7" width="13.99609375" style="1007" customWidth="1"/>
    <col min="8" max="8" width="14.21484375" style="228" customWidth="1"/>
    <col min="9" max="9" width="12.99609375" style="1007" customWidth="1"/>
    <col min="10" max="10" width="12.88671875" style="1006" customWidth="1"/>
    <col min="11" max="11" width="11.88671875" style="228" customWidth="1"/>
    <col min="12" max="14" width="0.3359375" style="228" customWidth="1"/>
    <col min="15" max="16384" width="7.99609375" style="228" customWidth="1"/>
  </cols>
  <sheetData>
    <row r="1" spans="1:11" s="212" customFormat="1" ht="11.25">
      <c r="A1" s="1020" t="s">
        <v>677</v>
      </c>
      <c r="B1" s="229"/>
      <c r="C1" s="229"/>
      <c r="G1" s="1005"/>
      <c r="I1" s="1005"/>
      <c r="J1" s="230"/>
      <c r="K1" s="161" t="s">
        <v>676</v>
      </c>
    </row>
    <row r="2" spans="2:10" s="46" customFormat="1" ht="12">
      <c r="B2" s="231"/>
      <c r="C2" s="231"/>
      <c r="G2" s="52"/>
      <c r="I2" s="52"/>
      <c r="J2" s="232"/>
    </row>
    <row r="3" spans="1:11" s="215" customFormat="1" ht="24.75" customHeight="1">
      <c r="A3" s="1019" t="s">
        <v>678</v>
      </c>
      <c r="B3" s="1019"/>
      <c r="C3" s="1019"/>
      <c r="D3" s="1019"/>
      <c r="E3" s="1019"/>
      <c r="F3" s="1019"/>
      <c r="G3" s="1019" t="s">
        <v>679</v>
      </c>
      <c r="H3" s="1019"/>
      <c r="I3" s="1019"/>
      <c r="J3" s="1019"/>
      <c r="K3" s="1019"/>
    </row>
    <row r="4" spans="1:11" s="217" customFormat="1" ht="12.75" customHeight="1">
      <c r="A4" s="1018"/>
      <c r="B4" s="1018"/>
      <c r="C4" s="1018"/>
      <c r="D4" s="1018"/>
      <c r="E4" s="1018"/>
      <c r="F4" s="1018"/>
      <c r="G4" s="1018"/>
      <c r="H4" s="1018"/>
      <c r="I4" s="1018"/>
      <c r="J4" s="1018"/>
      <c r="K4" s="1018"/>
    </row>
    <row r="5" spans="1:11" s="492" customFormat="1" ht="12.75" customHeight="1" thickBot="1">
      <c r="A5" s="1010" t="s">
        <v>675</v>
      </c>
      <c r="B5" s="496"/>
      <c r="C5" s="496"/>
      <c r="G5" s="1009"/>
      <c r="I5" s="1021"/>
      <c r="J5" s="1022"/>
      <c r="K5" s="1009" t="s">
        <v>674</v>
      </c>
    </row>
    <row r="6" spans="1:11" s="415" customFormat="1" ht="16.5" customHeight="1">
      <c r="A6" s="1217" t="s">
        <v>686</v>
      </c>
      <c r="B6" s="1220" t="s">
        <v>687</v>
      </c>
      <c r="C6" s="1220"/>
      <c r="D6" s="1220" t="s">
        <v>680</v>
      </c>
      <c r="E6" s="1220"/>
      <c r="F6" s="1221"/>
      <c r="G6" s="1222" t="s">
        <v>673</v>
      </c>
      <c r="H6" s="1222"/>
      <c r="I6" s="1223" t="s">
        <v>688</v>
      </c>
      <c r="J6" s="1217" t="s">
        <v>681</v>
      </c>
      <c r="K6" s="1214" t="s">
        <v>671</v>
      </c>
    </row>
    <row r="7" spans="1:11" s="415" customFormat="1" ht="16.5" customHeight="1">
      <c r="A7" s="1218"/>
      <c r="B7" s="1228" t="s">
        <v>682</v>
      </c>
      <c r="C7" s="1228" t="s">
        <v>689</v>
      </c>
      <c r="D7" s="1228" t="s">
        <v>690</v>
      </c>
      <c r="E7" s="1229" t="s">
        <v>683</v>
      </c>
      <c r="F7" s="1229"/>
      <c r="G7" s="1230" t="s">
        <v>672</v>
      </c>
      <c r="H7" s="1231"/>
      <c r="I7" s="1224"/>
      <c r="J7" s="1226"/>
      <c r="K7" s="1215"/>
    </row>
    <row r="8" spans="1:11" s="415" customFormat="1" ht="16.5" customHeight="1">
      <c r="A8" s="1218"/>
      <c r="B8" s="1224"/>
      <c r="C8" s="1224"/>
      <c r="D8" s="1224"/>
      <c r="E8" s="1028"/>
      <c r="F8" s="1228" t="s">
        <v>684</v>
      </c>
      <c r="G8" s="1232" t="s">
        <v>685</v>
      </c>
      <c r="H8" s="1231" t="s">
        <v>691</v>
      </c>
      <c r="I8" s="1224"/>
      <c r="J8" s="1226"/>
      <c r="K8" s="1215"/>
    </row>
    <row r="9" spans="1:11" s="415" customFormat="1" ht="16.5" customHeight="1">
      <c r="A9" s="1219"/>
      <c r="B9" s="1225"/>
      <c r="C9" s="1225"/>
      <c r="D9" s="1225"/>
      <c r="E9" s="1029"/>
      <c r="F9" s="1225"/>
      <c r="G9" s="1232"/>
      <c r="H9" s="1231"/>
      <c r="I9" s="1225"/>
      <c r="J9" s="1227"/>
      <c r="K9" s="1216"/>
    </row>
    <row r="10" spans="1:11" s="55" customFormat="1" ht="34.5" customHeight="1">
      <c r="A10" s="1037" t="s">
        <v>282</v>
      </c>
      <c r="B10" s="596">
        <v>26</v>
      </c>
      <c r="C10" s="596">
        <v>780000</v>
      </c>
      <c r="D10" s="596">
        <v>26</v>
      </c>
      <c r="E10" s="1030">
        <v>780000</v>
      </c>
      <c r="F10" s="596">
        <v>336000</v>
      </c>
      <c r="G10" s="1030">
        <v>444000</v>
      </c>
      <c r="H10" s="1030">
        <v>0</v>
      </c>
      <c r="I10" s="1030">
        <v>780000</v>
      </c>
      <c r="J10" s="1030" t="s">
        <v>670</v>
      </c>
      <c r="K10" s="1031">
        <v>2015</v>
      </c>
    </row>
    <row r="11" spans="1:11" s="55" customFormat="1" ht="34.5" customHeight="1">
      <c r="A11" s="1037" t="s">
        <v>285</v>
      </c>
      <c r="B11" s="596">
        <v>37</v>
      </c>
      <c r="C11" s="596">
        <v>1400000</v>
      </c>
      <c r="D11" s="596">
        <v>37</v>
      </c>
      <c r="E11" s="1030">
        <v>1400000</v>
      </c>
      <c r="F11" s="596">
        <v>72000</v>
      </c>
      <c r="G11" s="1030">
        <v>1328000</v>
      </c>
      <c r="H11" s="1030">
        <v>0</v>
      </c>
      <c r="I11" s="1030">
        <v>1400000</v>
      </c>
      <c r="J11" s="1030" t="s">
        <v>669</v>
      </c>
      <c r="K11" s="1031">
        <v>2016</v>
      </c>
    </row>
    <row r="12" spans="1:11" s="55" customFormat="1" ht="34.5" customHeight="1">
      <c r="A12" s="1037" t="s">
        <v>286</v>
      </c>
      <c r="B12" s="596">
        <v>96</v>
      </c>
      <c r="C12" s="596">
        <v>2186800</v>
      </c>
      <c r="D12" s="596">
        <v>96</v>
      </c>
      <c r="E12" s="1030">
        <v>2186800</v>
      </c>
      <c r="F12" s="596">
        <v>1260000</v>
      </c>
      <c r="G12" s="1030">
        <v>926800</v>
      </c>
      <c r="H12" s="1030">
        <v>0</v>
      </c>
      <c r="I12" s="1030">
        <v>2186800</v>
      </c>
      <c r="J12" s="1030" t="s">
        <v>668</v>
      </c>
      <c r="K12" s="1031">
        <v>2017</v>
      </c>
    </row>
    <row r="13" spans="1:11" s="55" customFormat="1" ht="34.5" customHeight="1">
      <c r="A13" s="1037" t="s">
        <v>361</v>
      </c>
      <c r="B13" s="596">
        <v>98</v>
      </c>
      <c r="C13" s="596">
        <v>2216800</v>
      </c>
      <c r="D13" s="596">
        <v>98</v>
      </c>
      <c r="E13" s="1030">
        <v>2216800</v>
      </c>
      <c r="F13" s="596">
        <v>1260000</v>
      </c>
      <c r="G13" s="1030">
        <v>956800</v>
      </c>
      <c r="H13" s="1030">
        <v>0</v>
      </c>
      <c r="I13" s="1030">
        <v>2216800</v>
      </c>
      <c r="J13" s="1030" t="s">
        <v>667</v>
      </c>
      <c r="K13" s="1031">
        <v>2018</v>
      </c>
    </row>
    <row r="14" spans="1:11" s="492" customFormat="1" ht="34.5" customHeight="1">
      <c r="A14" s="1032" t="s">
        <v>666</v>
      </c>
      <c r="B14" s="1033">
        <v>3</v>
      </c>
      <c r="C14" s="1033">
        <v>97010</v>
      </c>
      <c r="D14" s="1033">
        <v>3</v>
      </c>
      <c r="E14" s="1034">
        <v>97010</v>
      </c>
      <c r="F14" s="1033">
        <v>0</v>
      </c>
      <c r="G14" s="1034">
        <v>97010</v>
      </c>
      <c r="H14" s="1034">
        <v>0</v>
      </c>
      <c r="I14" s="1034">
        <v>97010</v>
      </c>
      <c r="J14" s="1035" t="s">
        <v>698</v>
      </c>
      <c r="K14" s="1036">
        <v>2019</v>
      </c>
    </row>
    <row r="15" spans="1:11" s="55" customFormat="1" ht="3" customHeight="1" thickBot="1">
      <c r="A15" s="1023"/>
      <c r="B15" s="1024"/>
      <c r="C15" s="1024"/>
      <c r="D15" s="1025"/>
      <c r="E15" s="1025"/>
      <c r="F15" s="1025"/>
      <c r="G15" s="1026"/>
      <c r="H15" s="1026"/>
      <c r="I15" s="1026"/>
      <c r="J15" s="1026"/>
      <c r="K15" s="1027"/>
    </row>
    <row r="16" spans="1:10" s="55" customFormat="1" ht="15">
      <c r="A16" s="1010" t="s">
        <v>665</v>
      </c>
      <c r="B16" s="1017"/>
      <c r="C16" s="1017"/>
      <c r="D16" s="1016"/>
      <c r="E16" s="1016"/>
      <c r="F16" s="1016"/>
      <c r="G16" s="1015" t="s">
        <v>664</v>
      </c>
      <c r="I16" s="1014"/>
      <c r="J16" s="1013"/>
    </row>
    <row r="17" spans="1:10" s="55" customFormat="1" ht="15">
      <c r="A17" s="1010"/>
      <c r="B17" s="60"/>
      <c r="C17" s="60"/>
      <c r="G17" s="1009"/>
      <c r="I17" s="1009"/>
      <c r="J17" s="53"/>
    </row>
    <row r="18" spans="1:10" s="55" customFormat="1" ht="15">
      <c r="A18" s="1011"/>
      <c r="B18" s="60"/>
      <c r="C18" s="60"/>
      <c r="G18" s="1009"/>
      <c r="I18" s="1009"/>
      <c r="J18" s="53"/>
    </row>
    <row r="19" spans="1:10" s="55" customFormat="1" ht="15">
      <c r="A19" s="1011"/>
      <c r="B19" s="60"/>
      <c r="C19" s="60"/>
      <c r="E19" s="1012"/>
      <c r="G19" s="1009"/>
      <c r="I19" s="1009"/>
      <c r="J19" s="53"/>
    </row>
    <row r="20" spans="1:10" s="55" customFormat="1" ht="15">
      <c r="A20" s="1011"/>
      <c r="B20" s="60"/>
      <c r="C20" s="60"/>
      <c r="G20" s="1009"/>
      <c r="I20" s="1009"/>
      <c r="J20" s="53"/>
    </row>
    <row r="21" spans="1:10" s="55" customFormat="1" ht="15">
      <c r="A21" s="1010"/>
      <c r="B21" s="60"/>
      <c r="C21" s="60"/>
      <c r="G21" s="1009"/>
      <c r="I21" s="1009"/>
      <c r="J21" s="53"/>
    </row>
    <row r="22" spans="1:5" ht="15.75">
      <c r="A22" s="207"/>
      <c r="E22" s="228" t="s">
        <v>663</v>
      </c>
    </row>
  </sheetData>
  <sheetProtection/>
  <mergeCells count="15">
    <mergeCell ref="E7:F7"/>
    <mergeCell ref="G7:H7"/>
    <mergeCell ref="F8:F9"/>
    <mergeCell ref="G8:G9"/>
    <mergeCell ref="H8:H9"/>
    <mergeCell ref="K6:K9"/>
    <mergeCell ref="A6:A9"/>
    <mergeCell ref="B6:C6"/>
    <mergeCell ref="D6:F6"/>
    <mergeCell ref="G6:H6"/>
    <mergeCell ref="I6:I9"/>
    <mergeCell ref="J6:J9"/>
    <mergeCell ref="B7:B9"/>
    <mergeCell ref="C7:C9"/>
    <mergeCell ref="D7:D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AI35"/>
  <sheetViews>
    <sheetView zoomScale="93" zoomScaleNormal="93" zoomScalePageLayoutView="0" workbookViewId="0" topLeftCell="F1">
      <selection activeCell="F37" sqref="F37"/>
    </sheetView>
  </sheetViews>
  <sheetFormatPr defaultColWidth="7.99609375" defaultRowHeight="13.5"/>
  <cols>
    <col min="1" max="1" width="10.77734375" style="4" customWidth="1"/>
    <col min="2" max="2" width="9.21484375" style="118" customWidth="1"/>
    <col min="3" max="3" width="8.6640625" style="4" customWidth="1"/>
    <col min="4" max="4" width="8.88671875" style="4" customWidth="1"/>
    <col min="5" max="5" width="8.77734375" style="4" customWidth="1"/>
    <col min="6" max="6" width="9.21484375" style="4" customWidth="1"/>
    <col min="7" max="7" width="9.5546875" style="4" customWidth="1"/>
    <col min="8" max="12" width="6.77734375" style="4" customWidth="1"/>
    <col min="13" max="14" width="6.77734375" style="96" customWidth="1"/>
    <col min="15" max="15" width="6.77734375" style="119" customWidth="1"/>
    <col min="16" max="16" width="10.77734375" style="5" customWidth="1"/>
    <col min="17" max="17" width="10.77734375" style="4" customWidth="1"/>
    <col min="18" max="19" width="8.88671875" style="5" customWidth="1"/>
    <col min="20" max="23" width="8.88671875" style="4" customWidth="1"/>
    <col min="24" max="31" width="6.77734375" style="4" customWidth="1"/>
    <col min="32" max="32" width="10.77734375" style="4" customWidth="1"/>
    <col min="33" max="35" width="0.55078125" style="4" customWidth="1"/>
    <col min="36" max="16384" width="7.99609375" style="4" customWidth="1"/>
  </cols>
  <sheetData>
    <row r="1" spans="1:32" s="7" customFormat="1" ht="11.25">
      <c r="A1" s="159" t="s">
        <v>125</v>
      </c>
      <c r="B1" s="160"/>
      <c r="M1" s="94"/>
      <c r="N1" s="94"/>
      <c r="O1" s="95"/>
      <c r="P1" s="161" t="s">
        <v>6</v>
      </c>
      <c r="Q1" s="1233" t="s">
        <v>128</v>
      </c>
      <c r="R1" s="1233"/>
      <c r="S1" s="1233"/>
      <c r="T1" s="1233"/>
      <c r="AF1" s="161" t="s">
        <v>6</v>
      </c>
    </row>
    <row r="2" spans="1:15" ht="12">
      <c r="A2" s="162"/>
      <c r="B2" s="162"/>
      <c r="O2" s="97"/>
    </row>
    <row r="3" spans="1:32" s="164" customFormat="1" ht="22.5">
      <c r="A3" s="163" t="s">
        <v>692</v>
      </c>
      <c r="B3" s="163"/>
      <c r="C3" s="163"/>
      <c r="D3" s="163"/>
      <c r="E3" s="163"/>
      <c r="F3" s="163"/>
      <c r="G3" s="163"/>
      <c r="H3" s="968" t="s">
        <v>693</v>
      </c>
      <c r="I3" s="163"/>
      <c r="J3" s="968"/>
      <c r="K3" s="163"/>
      <c r="L3" s="163"/>
      <c r="M3" s="163"/>
      <c r="N3" s="163"/>
      <c r="O3" s="163"/>
      <c r="P3" s="163"/>
      <c r="Q3" s="163" t="s">
        <v>694</v>
      </c>
      <c r="R3" s="163"/>
      <c r="S3" s="163"/>
      <c r="T3" s="163"/>
      <c r="U3" s="163"/>
      <c r="V3" s="163"/>
      <c r="W3" s="163"/>
      <c r="X3" s="163" t="s">
        <v>695</v>
      </c>
      <c r="Y3" s="163"/>
      <c r="Z3" s="163"/>
      <c r="AA3" s="163"/>
      <c r="AB3" s="163"/>
      <c r="AC3" s="163"/>
      <c r="AD3" s="163"/>
      <c r="AE3" s="163"/>
      <c r="AF3" s="163"/>
    </row>
    <row r="4" spans="1:32" s="3" customFormat="1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s="3" customFormat="1" ht="12.75" thickBot="1">
      <c r="A5" s="4" t="s">
        <v>596</v>
      </c>
      <c r="B5" s="98"/>
      <c r="I5" s="99"/>
      <c r="K5" s="99"/>
      <c r="L5" s="99"/>
      <c r="M5" s="99"/>
      <c r="N5" s="99"/>
      <c r="O5" s="99"/>
      <c r="P5" s="10" t="s">
        <v>597</v>
      </c>
      <c r="Q5" s="4" t="s">
        <v>598</v>
      </c>
      <c r="R5" s="4"/>
      <c r="S5" s="4"/>
      <c r="T5" s="98"/>
      <c r="Z5" s="99"/>
      <c r="AA5" s="99"/>
      <c r="AB5" s="99"/>
      <c r="AC5" s="99"/>
      <c r="AD5" s="4"/>
      <c r="AE5" s="4"/>
      <c r="AF5" s="10" t="s">
        <v>601</v>
      </c>
    </row>
    <row r="6" spans="1:35" s="100" customFormat="1" ht="18" customHeight="1">
      <c r="A6" s="1234" t="s">
        <v>602</v>
      </c>
      <c r="B6" s="927" t="s">
        <v>603</v>
      </c>
      <c r="C6" s="927"/>
      <c r="D6" s="927" t="s">
        <v>604</v>
      </c>
      <c r="E6" s="927"/>
      <c r="F6" s="927" t="s">
        <v>630</v>
      </c>
      <c r="G6" s="927"/>
      <c r="H6" s="927" t="s">
        <v>605</v>
      </c>
      <c r="I6" s="927"/>
      <c r="J6" s="927" t="s">
        <v>606</v>
      </c>
      <c r="K6" s="928"/>
      <c r="L6" s="929" t="s">
        <v>363</v>
      </c>
      <c r="M6" s="928"/>
      <c r="N6" s="930" t="s">
        <v>364</v>
      </c>
      <c r="O6" s="928"/>
      <c r="P6" s="1048" t="s">
        <v>122</v>
      </c>
      <c r="Q6" s="1238" t="s">
        <v>631</v>
      </c>
      <c r="R6" s="927" t="s">
        <v>607</v>
      </c>
      <c r="S6" s="927"/>
      <c r="T6" s="927" t="s">
        <v>608</v>
      </c>
      <c r="U6" s="927"/>
      <c r="V6" s="927" t="s">
        <v>609</v>
      </c>
      <c r="W6" s="928"/>
      <c r="X6" s="1241" t="s">
        <v>610</v>
      </c>
      <c r="Y6" s="1242"/>
      <c r="Z6" s="927" t="s">
        <v>611</v>
      </c>
      <c r="AA6" s="927"/>
      <c r="AB6" s="927" t="s">
        <v>612</v>
      </c>
      <c r="AC6" s="927"/>
      <c r="AD6" s="927" t="s">
        <v>613</v>
      </c>
      <c r="AE6" s="928"/>
      <c r="AF6" s="1048" t="s">
        <v>188</v>
      </c>
      <c r="AG6" s="92"/>
      <c r="AH6" s="92"/>
      <c r="AI6" s="92"/>
    </row>
    <row r="7" spans="1:35" s="100" customFormat="1" ht="15" customHeight="1">
      <c r="A7" s="1235"/>
      <c r="B7" s="931" t="s">
        <v>195</v>
      </c>
      <c r="C7" s="931"/>
      <c r="D7" s="931" t="s">
        <v>70</v>
      </c>
      <c r="E7" s="931"/>
      <c r="F7" s="931" t="s">
        <v>595</v>
      </c>
      <c r="G7" s="931"/>
      <c r="H7" s="931" t="s">
        <v>189</v>
      </c>
      <c r="I7" s="931"/>
      <c r="J7" s="931" t="s">
        <v>193</v>
      </c>
      <c r="K7" s="932"/>
      <c r="L7" s="931" t="s">
        <v>71</v>
      </c>
      <c r="M7" s="932"/>
      <c r="N7" s="932" t="s">
        <v>190</v>
      </c>
      <c r="O7" s="932"/>
      <c r="P7" s="1236"/>
      <c r="Q7" s="1239"/>
      <c r="R7" s="931" t="s">
        <v>72</v>
      </c>
      <c r="S7" s="931"/>
      <c r="T7" s="931" t="s">
        <v>73</v>
      </c>
      <c r="U7" s="931"/>
      <c r="V7" s="931" t="s">
        <v>191</v>
      </c>
      <c r="W7" s="932"/>
      <c r="X7" s="1243" t="s">
        <v>192</v>
      </c>
      <c r="Y7" s="1244"/>
      <c r="Z7" s="931" t="s">
        <v>194</v>
      </c>
      <c r="AA7" s="931"/>
      <c r="AB7" s="931" t="s">
        <v>599</v>
      </c>
      <c r="AC7" s="931"/>
      <c r="AD7" s="931" t="s">
        <v>600</v>
      </c>
      <c r="AE7" s="932"/>
      <c r="AF7" s="1236"/>
      <c r="AG7" s="92"/>
      <c r="AH7" s="92"/>
      <c r="AI7" s="92"/>
    </row>
    <row r="8" spans="1:35" s="100" customFormat="1" ht="15" customHeight="1">
      <c r="A8" s="1235" t="s">
        <v>632</v>
      </c>
      <c r="B8" s="933" t="s">
        <v>616</v>
      </c>
      <c r="C8" s="934" t="s">
        <v>633</v>
      </c>
      <c r="D8" s="933" t="s">
        <v>616</v>
      </c>
      <c r="E8" s="933" t="s">
        <v>615</v>
      </c>
      <c r="F8" s="933" t="s">
        <v>614</v>
      </c>
      <c r="G8" s="935" t="s">
        <v>615</v>
      </c>
      <c r="H8" s="933" t="s">
        <v>634</v>
      </c>
      <c r="I8" s="933" t="s">
        <v>615</v>
      </c>
      <c r="J8" s="933" t="s">
        <v>634</v>
      </c>
      <c r="K8" s="936" t="s">
        <v>633</v>
      </c>
      <c r="L8" s="933" t="s">
        <v>616</v>
      </c>
      <c r="M8" s="936" t="s">
        <v>615</v>
      </c>
      <c r="N8" s="933" t="s">
        <v>614</v>
      </c>
      <c r="O8" s="936" t="s">
        <v>615</v>
      </c>
      <c r="P8" s="1236"/>
      <c r="Q8" s="1239"/>
      <c r="R8" s="933" t="s">
        <v>616</v>
      </c>
      <c r="S8" s="933" t="s">
        <v>615</v>
      </c>
      <c r="T8" s="933" t="s">
        <v>616</v>
      </c>
      <c r="U8" s="933" t="s">
        <v>615</v>
      </c>
      <c r="V8" s="933" t="s">
        <v>614</v>
      </c>
      <c r="W8" s="936" t="s">
        <v>615</v>
      </c>
      <c r="X8" s="933" t="s">
        <v>616</v>
      </c>
      <c r="Y8" s="937" t="s">
        <v>615</v>
      </c>
      <c r="Z8" s="933" t="s">
        <v>616</v>
      </c>
      <c r="AA8" s="933" t="s">
        <v>615</v>
      </c>
      <c r="AB8" s="933" t="s">
        <v>616</v>
      </c>
      <c r="AC8" s="933" t="s">
        <v>615</v>
      </c>
      <c r="AD8" s="933" t="s">
        <v>634</v>
      </c>
      <c r="AE8" s="936" t="s">
        <v>617</v>
      </c>
      <c r="AF8" s="1236"/>
      <c r="AG8" s="92"/>
      <c r="AH8" s="92"/>
      <c r="AI8" s="92"/>
    </row>
    <row r="9" spans="1:35" s="100" customFormat="1" ht="15" customHeight="1">
      <c r="A9" s="1244"/>
      <c r="B9" s="938" t="s">
        <v>74</v>
      </c>
      <c r="C9" s="938" t="s">
        <v>196</v>
      </c>
      <c r="D9" s="938" t="s">
        <v>74</v>
      </c>
      <c r="E9" s="938" t="s">
        <v>196</v>
      </c>
      <c r="F9" s="938" t="s">
        <v>74</v>
      </c>
      <c r="G9" s="938" t="s">
        <v>196</v>
      </c>
      <c r="H9" s="938" t="s">
        <v>74</v>
      </c>
      <c r="I9" s="938" t="s">
        <v>196</v>
      </c>
      <c r="J9" s="938" t="s">
        <v>74</v>
      </c>
      <c r="K9" s="938" t="s">
        <v>196</v>
      </c>
      <c r="L9" s="938" t="s">
        <v>74</v>
      </c>
      <c r="M9" s="938" t="s">
        <v>196</v>
      </c>
      <c r="N9" s="939" t="s">
        <v>74</v>
      </c>
      <c r="O9" s="938" t="s">
        <v>196</v>
      </c>
      <c r="P9" s="1237"/>
      <c r="Q9" s="1240"/>
      <c r="R9" s="938" t="s">
        <v>74</v>
      </c>
      <c r="S9" s="938" t="s">
        <v>196</v>
      </c>
      <c r="T9" s="938" t="s">
        <v>74</v>
      </c>
      <c r="U9" s="938" t="s">
        <v>196</v>
      </c>
      <c r="V9" s="938" t="s">
        <v>74</v>
      </c>
      <c r="W9" s="938" t="s">
        <v>196</v>
      </c>
      <c r="X9" s="938" t="s">
        <v>74</v>
      </c>
      <c r="Y9" s="938" t="s">
        <v>196</v>
      </c>
      <c r="Z9" s="938" t="s">
        <v>74</v>
      </c>
      <c r="AA9" s="938" t="s">
        <v>196</v>
      </c>
      <c r="AB9" s="938" t="s">
        <v>74</v>
      </c>
      <c r="AC9" s="938" t="s">
        <v>196</v>
      </c>
      <c r="AD9" s="938" t="s">
        <v>74</v>
      </c>
      <c r="AE9" s="938" t="s">
        <v>197</v>
      </c>
      <c r="AF9" s="1237"/>
      <c r="AG9" s="92"/>
      <c r="AH9" s="92"/>
      <c r="AI9" s="92"/>
    </row>
    <row r="10" spans="1:35" s="403" customFormat="1" ht="18.75" customHeight="1">
      <c r="A10" s="940">
        <v>2015</v>
      </c>
      <c r="B10" s="941">
        <v>919</v>
      </c>
      <c r="C10" s="942">
        <v>22833</v>
      </c>
      <c r="D10" s="942">
        <v>53</v>
      </c>
      <c r="E10" s="942">
        <v>4194</v>
      </c>
      <c r="F10" s="942">
        <v>100</v>
      </c>
      <c r="G10" s="942">
        <v>264437</v>
      </c>
      <c r="H10" s="942">
        <v>387</v>
      </c>
      <c r="I10" s="943">
        <v>2871625</v>
      </c>
      <c r="J10" s="944">
        <v>15</v>
      </c>
      <c r="K10" s="944">
        <v>102</v>
      </c>
      <c r="L10" s="944">
        <v>8</v>
      </c>
      <c r="M10" s="944">
        <v>20</v>
      </c>
      <c r="N10" s="942">
        <v>183</v>
      </c>
      <c r="O10" s="945">
        <v>1410</v>
      </c>
      <c r="P10" s="946">
        <v>2015</v>
      </c>
      <c r="Q10" s="940">
        <v>2015</v>
      </c>
      <c r="R10" s="944">
        <v>0</v>
      </c>
      <c r="S10" s="947">
        <v>0</v>
      </c>
      <c r="T10" s="944">
        <v>36</v>
      </c>
      <c r="U10" s="944">
        <v>211</v>
      </c>
      <c r="V10" s="944">
        <v>34</v>
      </c>
      <c r="W10" s="944">
        <v>1570</v>
      </c>
      <c r="X10" s="944">
        <v>1827</v>
      </c>
      <c r="Y10" s="944">
        <v>6370</v>
      </c>
      <c r="Z10" s="944">
        <v>6</v>
      </c>
      <c r="AA10" s="944">
        <v>28</v>
      </c>
      <c r="AB10" s="944">
        <v>15</v>
      </c>
      <c r="AC10" s="944">
        <v>78</v>
      </c>
      <c r="AD10" s="944">
        <v>113</v>
      </c>
      <c r="AE10" s="944">
        <v>14316</v>
      </c>
      <c r="AF10" s="948">
        <v>2015</v>
      </c>
      <c r="AG10" s="402"/>
      <c r="AH10" s="402"/>
      <c r="AI10" s="402"/>
    </row>
    <row r="11" spans="1:35" s="403" customFormat="1" ht="18.75" customHeight="1">
      <c r="A11" s="940">
        <v>2016</v>
      </c>
      <c r="B11" s="941">
        <v>896</v>
      </c>
      <c r="C11" s="942">
        <v>24141</v>
      </c>
      <c r="D11" s="942">
        <v>58</v>
      </c>
      <c r="E11" s="942">
        <v>4514</v>
      </c>
      <c r="F11" s="942">
        <v>105</v>
      </c>
      <c r="G11" s="942">
        <v>265533</v>
      </c>
      <c r="H11" s="942">
        <v>400</v>
      </c>
      <c r="I11" s="943">
        <v>2781956</v>
      </c>
      <c r="J11" s="944">
        <v>16</v>
      </c>
      <c r="K11" s="944">
        <v>136</v>
      </c>
      <c r="L11" s="944">
        <v>8</v>
      </c>
      <c r="M11" s="944">
        <v>19</v>
      </c>
      <c r="N11" s="942">
        <v>140</v>
      </c>
      <c r="O11" s="949">
        <v>2179</v>
      </c>
      <c r="P11" s="946">
        <v>2016</v>
      </c>
      <c r="Q11" s="940">
        <v>2016</v>
      </c>
      <c r="R11" s="944">
        <v>0</v>
      </c>
      <c r="S11" s="944">
        <v>0</v>
      </c>
      <c r="T11" s="944">
        <v>31</v>
      </c>
      <c r="U11" s="944">
        <v>263</v>
      </c>
      <c r="V11" s="944">
        <v>20</v>
      </c>
      <c r="W11" s="944">
        <v>871</v>
      </c>
      <c r="X11" s="944">
        <v>1869</v>
      </c>
      <c r="Y11" s="944">
        <v>6083</v>
      </c>
      <c r="Z11" s="944">
        <v>7</v>
      </c>
      <c r="AA11" s="944">
        <v>20</v>
      </c>
      <c r="AB11" s="944">
        <v>11</v>
      </c>
      <c r="AC11" s="944">
        <v>56</v>
      </c>
      <c r="AD11" s="944">
        <v>144</v>
      </c>
      <c r="AE11" s="944">
        <v>17612</v>
      </c>
      <c r="AF11" s="948">
        <v>2016</v>
      </c>
      <c r="AG11" s="402"/>
      <c r="AH11" s="402"/>
      <c r="AI11" s="402"/>
    </row>
    <row r="12" spans="1:35" s="489" customFormat="1" ht="18.75" customHeight="1">
      <c r="A12" s="950">
        <v>2017</v>
      </c>
      <c r="B12" s="951">
        <v>799</v>
      </c>
      <c r="C12" s="952">
        <v>23990</v>
      </c>
      <c r="D12" s="952">
        <v>55</v>
      </c>
      <c r="E12" s="952">
        <v>4734</v>
      </c>
      <c r="F12" s="952">
        <v>106</v>
      </c>
      <c r="G12" s="952">
        <v>264237</v>
      </c>
      <c r="H12" s="952">
        <v>403</v>
      </c>
      <c r="I12" s="943">
        <v>3235273</v>
      </c>
      <c r="J12" s="952">
        <v>14</v>
      </c>
      <c r="K12" s="952">
        <v>76</v>
      </c>
      <c r="L12" s="952">
        <v>7</v>
      </c>
      <c r="M12" s="952">
        <v>16</v>
      </c>
      <c r="N12" s="952">
        <v>164</v>
      </c>
      <c r="O12" s="953">
        <v>2432</v>
      </c>
      <c r="P12" s="954">
        <v>2017</v>
      </c>
      <c r="Q12" s="950">
        <v>2017</v>
      </c>
      <c r="R12" s="952">
        <v>0</v>
      </c>
      <c r="S12" s="952">
        <v>0</v>
      </c>
      <c r="T12" s="952">
        <v>32</v>
      </c>
      <c r="U12" s="952">
        <v>270</v>
      </c>
      <c r="V12" s="952">
        <v>25</v>
      </c>
      <c r="W12" s="952">
        <v>2173</v>
      </c>
      <c r="X12" s="952">
        <v>1889</v>
      </c>
      <c r="Y12" s="952">
        <v>5882</v>
      </c>
      <c r="Z12" s="952">
        <v>8</v>
      </c>
      <c r="AA12" s="952">
        <v>45</v>
      </c>
      <c r="AB12" s="952">
        <v>8</v>
      </c>
      <c r="AC12" s="952">
        <v>27</v>
      </c>
      <c r="AD12" s="952">
        <v>144</v>
      </c>
      <c r="AE12" s="952">
        <v>17585</v>
      </c>
      <c r="AF12" s="955">
        <v>2017</v>
      </c>
      <c r="AG12" s="92"/>
      <c r="AH12" s="92"/>
      <c r="AI12" s="92"/>
    </row>
    <row r="13" spans="1:35" s="489" customFormat="1" ht="18.75" customHeight="1">
      <c r="A13" s="950">
        <v>2018</v>
      </c>
      <c r="B13" s="951">
        <v>845</v>
      </c>
      <c r="C13" s="952">
        <v>25227</v>
      </c>
      <c r="D13" s="952">
        <v>64</v>
      </c>
      <c r="E13" s="952">
        <v>4997</v>
      </c>
      <c r="F13" s="952">
        <v>105</v>
      </c>
      <c r="G13" s="952">
        <v>269731</v>
      </c>
      <c r="H13" s="952">
        <v>372</v>
      </c>
      <c r="I13" s="943">
        <v>4003814</v>
      </c>
      <c r="J13" s="952">
        <v>10</v>
      </c>
      <c r="K13" s="952">
        <v>58</v>
      </c>
      <c r="L13" s="952">
        <v>8</v>
      </c>
      <c r="M13" s="952">
        <v>19</v>
      </c>
      <c r="N13" s="952">
        <v>152</v>
      </c>
      <c r="O13" s="953">
        <v>2520</v>
      </c>
      <c r="P13" s="954">
        <v>2018</v>
      </c>
      <c r="Q13" s="950">
        <v>2018</v>
      </c>
      <c r="R13" s="952">
        <v>1</v>
      </c>
      <c r="S13" s="952">
        <v>6</v>
      </c>
      <c r="T13" s="952">
        <v>32</v>
      </c>
      <c r="U13" s="952">
        <v>242</v>
      </c>
      <c r="V13" s="952">
        <v>25</v>
      </c>
      <c r="W13" s="952">
        <v>2369</v>
      </c>
      <c r="X13" s="952">
        <v>1754</v>
      </c>
      <c r="Y13" s="952">
        <v>5007</v>
      </c>
      <c r="Z13" s="952">
        <v>6</v>
      </c>
      <c r="AA13" s="952">
        <v>36</v>
      </c>
      <c r="AB13" s="952">
        <v>11</v>
      </c>
      <c r="AC13" s="952">
        <v>28</v>
      </c>
      <c r="AD13" s="952">
        <v>137</v>
      </c>
      <c r="AE13" s="952">
        <v>20319</v>
      </c>
      <c r="AF13" s="955">
        <v>2018</v>
      </c>
      <c r="AG13" s="92"/>
      <c r="AH13" s="92"/>
      <c r="AI13" s="92"/>
    </row>
    <row r="14" spans="1:35" s="93" customFormat="1" ht="19.5" customHeight="1">
      <c r="A14" s="956">
        <v>2019</v>
      </c>
      <c r="B14" s="957">
        <f aca="true" t="shared" si="0" ref="B14:O14">SUM(B15:B30)</f>
        <v>806</v>
      </c>
      <c r="C14" s="958">
        <f t="shared" si="0"/>
        <v>26978</v>
      </c>
      <c r="D14" s="958">
        <f t="shared" si="0"/>
        <v>59</v>
      </c>
      <c r="E14" s="958">
        <f t="shared" si="0"/>
        <v>4919</v>
      </c>
      <c r="F14" s="958">
        <f t="shared" si="0"/>
        <v>108</v>
      </c>
      <c r="G14" s="958">
        <f t="shared" si="0"/>
        <v>295741</v>
      </c>
      <c r="H14" s="958">
        <f t="shared" si="0"/>
        <v>504</v>
      </c>
      <c r="I14" s="943">
        <f t="shared" si="0"/>
        <v>3606839</v>
      </c>
      <c r="J14" s="958">
        <f t="shared" si="0"/>
        <v>10</v>
      </c>
      <c r="K14" s="958">
        <f t="shared" si="0"/>
        <v>64</v>
      </c>
      <c r="L14" s="958">
        <f t="shared" si="0"/>
        <v>7</v>
      </c>
      <c r="M14" s="958">
        <f t="shared" si="0"/>
        <v>16</v>
      </c>
      <c r="N14" s="958">
        <f t="shared" si="0"/>
        <v>205</v>
      </c>
      <c r="O14" s="959">
        <f t="shared" si="0"/>
        <v>3601</v>
      </c>
      <c r="P14" s="960">
        <v>2019</v>
      </c>
      <c r="Q14" s="956">
        <v>2019</v>
      </c>
      <c r="R14" s="958">
        <f>SUM(R15:R30)</f>
        <v>0</v>
      </c>
      <c r="S14" s="958">
        <f>SUM(S15:S30)</f>
        <v>0</v>
      </c>
      <c r="T14" s="958">
        <f aca="true" t="shared" si="1" ref="T14:AE14">SUM(T15:T30)</f>
        <v>30</v>
      </c>
      <c r="U14" s="958">
        <f t="shared" si="1"/>
        <v>235</v>
      </c>
      <c r="V14" s="958">
        <f t="shared" si="1"/>
        <v>27</v>
      </c>
      <c r="W14" s="958">
        <f t="shared" si="1"/>
        <v>2340</v>
      </c>
      <c r="X14" s="958">
        <f t="shared" si="1"/>
        <v>1620</v>
      </c>
      <c r="Y14" s="958">
        <f t="shared" si="1"/>
        <v>5523</v>
      </c>
      <c r="Z14" s="958">
        <f t="shared" si="1"/>
        <v>5</v>
      </c>
      <c r="AA14" s="958">
        <f t="shared" si="1"/>
        <v>20</v>
      </c>
      <c r="AB14" s="958">
        <f t="shared" si="1"/>
        <v>10</v>
      </c>
      <c r="AC14" s="958">
        <f t="shared" si="1"/>
        <v>27</v>
      </c>
      <c r="AD14" s="958">
        <f t="shared" si="1"/>
        <v>113</v>
      </c>
      <c r="AE14" s="958">
        <f t="shared" si="1"/>
        <v>11824</v>
      </c>
      <c r="AF14" s="961">
        <v>2019</v>
      </c>
      <c r="AG14" s="487"/>
      <c r="AH14" s="487"/>
      <c r="AI14" s="487"/>
    </row>
    <row r="15" spans="1:35" s="93" customFormat="1" ht="18.75" customHeight="1">
      <c r="A15" s="940" t="s">
        <v>635</v>
      </c>
      <c r="B15" s="962">
        <v>98</v>
      </c>
      <c r="C15" s="962">
        <v>2521</v>
      </c>
      <c r="D15" s="962">
        <v>2</v>
      </c>
      <c r="E15" s="962">
        <v>20</v>
      </c>
      <c r="F15" s="962">
        <v>2</v>
      </c>
      <c r="G15" s="962">
        <v>1285</v>
      </c>
      <c r="H15" s="962">
        <v>43</v>
      </c>
      <c r="I15" s="943">
        <v>225562</v>
      </c>
      <c r="J15" s="963">
        <v>4</v>
      </c>
      <c r="K15" s="963">
        <v>16</v>
      </c>
      <c r="L15" s="963">
        <v>3</v>
      </c>
      <c r="M15" s="963">
        <v>11</v>
      </c>
      <c r="N15" s="962">
        <v>11</v>
      </c>
      <c r="O15" s="962">
        <v>191</v>
      </c>
      <c r="P15" s="964" t="s">
        <v>198</v>
      </c>
      <c r="Q15" s="940" t="s">
        <v>635</v>
      </c>
      <c r="R15" s="965">
        <v>0</v>
      </c>
      <c r="S15" s="966">
        <v>0</v>
      </c>
      <c r="T15" s="963">
        <v>6</v>
      </c>
      <c r="U15" s="963">
        <v>35</v>
      </c>
      <c r="V15" s="963">
        <v>8</v>
      </c>
      <c r="W15" s="963">
        <v>83</v>
      </c>
      <c r="X15" s="963">
        <v>363</v>
      </c>
      <c r="Y15" s="963">
        <v>789</v>
      </c>
      <c r="Z15" s="963">
        <v>1</v>
      </c>
      <c r="AA15" s="963">
        <v>3</v>
      </c>
      <c r="AB15" s="963">
        <v>2</v>
      </c>
      <c r="AC15" s="963">
        <v>4</v>
      </c>
      <c r="AD15" s="963">
        <v>8</v>
      </c>
      <c r="AE15" s="967">
        <v>1566</v>
      </c>
      <c r="AF15" s="964" t="s">
        <v>198</v>
      </c>
      <c r="AG15" s="92"/>
      <c r="AH15" s="92"/>
      <c r="AI15" s="92"/>
    </row>
    <row r="16" spans="1:35" s="93" customFormat="1" ht="18.75" customHeight="1">
      <c r="A16" s="940" t="s">
        <v>619</v>
      </c>
      <c r="B16" s="962">
        <v>12</v>
      </c>
      <c r="C16" s="962">
        <v>119</v>
      </c>
      <c r="D16" s="962">
        <v>0</v>
      </c>
      <c r="E16" s="962">
        <v>0</v>
      </c>
      <c r="F16" s="962">
        <v>1</v>
      </c>
      <c r="G16" s="962">
        <v>32</v>
      </c>
      <c r="H16" s="962">
        <v>31</v>
      </c>
      <c r="I16" s="943">
        <v>359246</v>
      </c>
      <c r="J16" s="963">
        <v>0</v>
      </c>
      <c r="K16" s="963">
        <v>0</v>
      </c>
      <c r="L16" s="963">
        <v>0</v>
      </c>
      <c r="M16" s="963">
        <v>0</v>
      </c>
      <c r="N16" s="962">
        <v>9</v>
      </c>
      <c r="O16" s="962">
        <v>73</v>
      </c>
      <c r="P16" s="964" t="s">
        <v>303</v>
      </c>
      <c r="Q16" s="940" t="s">
        <v>618</v>
      </c>
      <c r="R16" s="965">
        <v>0</v>
      </c>
      <c r="S16" s="966">
        <v>0</v>
      </c>
      <c r="T16" s="963">
        <v>0</v>
      </c>
      <c r="U16" s="963">
        <v>0</v>
      </c>
      <c r="V16" s="963">
        <v>0</v>
      </c>
      <c r="W16" s="963">
        <v>0</v>
      </c>
      <c r="X16" s="963">
        <v>107</v>
      </c>
      <c r="Y16" s="963">
        <v>378</v>
      </c>
      <c r="Z16" s="963">
        <v>0</v>
      </c>
      <c r="AA16" s="963">
        <v>0</v>
      </c>
      <c r="AB16" s="963">
        <v>1</v>
      </c>
      <c r="AC16" s="963">
        <v>3</v>
      </c>
      <c r="AD16" s="963">
        <v>3</v>
      </c>
      <c r="AE16" s="967">
        <v>187</v>
      </c>
      <c r="AF16" s="964" t="s">
        <v>199</v>
      </c>
      <c r="AG16" s="92"/>
      <c r="AH16" s="92"/>
      <c r="AI16" s="92"/>
    </row>
    <row r="17" spans="1:35" s="93" customFormat="1" ht="18.75" customHeight="1">
      <c r="A17" s="940" t="s">
        <v>620</v>
      </c>
      <c r="B17" s="962">
        <v>53</v>
      </c>
      <c r="C17" s="962">
        <v>2241</v>
      </c>
      <c r="D17" s="962">
        <v>3</v>
      </c>
      <c r="E17" s="962">
        <v>175</v>
      </c>
      <c r="F17" s="962">
        <v>3</v>
      </c>
      <c r="G17" s="962">
        <v>7335</v>
      </c>
      <c r="H17" s="962">
        <v>19</v>
      </c>
      <c r="I17" s="943">
        <v>105120</v>
      </c>
      <c r="J17" s="963">
        <v>0</v>
      </c>
      <c r="K17" s="963">
        <v>0</v>
      </c>
      <c r="L17" s="963">
        <v>0</v>
      </c>
      <c r="M17" s="963">
        <v>0</v>
      </c>
      <c r="N17" s="962">
        <v>11</v>
      </c>
      <c r="O17" s="962">
        <v>231</v>
      </c>
      <c r="P17" s="964" t="s">
        <v>304</v>
      </c>
      <c r="Q17" s="940" t="s">
        <v>620</v>
      </c>
      <c r="R17" s="965">
        <v>0</v>
      </c>
      <c r="S17" s="966">
        <v>0</v>
      </c>
      <c r="T17" s="963">
        <v>0</v>
      </c>
      <c r="U17" s="963">
        <v>0</v>
      </c>
      <c r="V17" s="963">
        <v>2</v>
      </c>
      <c r="W17" s="963">
        <v>6</v>
      </c>
      <c r="X17" s="963">
        <v>23</v>
      </c>
      <c r="Y17" s="963">
        <v>34</v>
      </c>
      <c r="Z17" s="963">
        <v>2</v>
      </c>
      <c r="AA17" s="963">
        <v>9</v>
      </c>
      <c r="AB17" s="963">
        <v>2</v>
      </c>
      <c r="AC17" s="963">
        <v>4</v>
      </c>
      <c r="AD17" s="963">
        <v>8</v>
      </c>
      <c r="AE17" s="967">
        <v>1193</v>
      </c>
      <c r="AF17" s="964" t="s">
        <v>304</v>
      </c>
      <c r="AG17" s="92"/>
      <c r="AH17" s="92"/>
      <c r="AI17" s="92"/>
    </row>
    <row r="18" spans="1:35" s="93" customFormat="1" ht="18.75" customHeight="1">
      <c r="A18" s="940" t="s">
        <v>636</v>
      </c>
      <c r="B18" s="962">
        <v>16</v>
      </c>
      <c r="C18" s="962">
        <v>309</v>
      </c>
      <c r="D18" s="962">
        <v>0</v>
      </c>
      <c r="E18" s="962">
        <v>0</v>
      </c>
      <c r="F18" s="962">
        <v>5</v>
      </c>
      <c r="G18" s="962">
        <v>5345</v>
      </c>
      <c r="H18" s="962">
        <v>3</v>
      </c>
      <c r="I18" s="943">
        <v>387500</v>
      </c>
      <c r="J18" s="963">
        <v>0</v>
      </c>
      <c r="K18" s="963">
        <v>0</v>
      </c>
      <c r="L18" s="963">
        <v>0</v>
      </c>
      <c r="M18" s="963">
        <v>0</v>
      </c>
      <c r="N18" s="962">
        <v>4</v>
      </c>
      <c r="O18" s="962">
        <v>344</v>
      </c>
      <c r="P18" s="964" t="s">
        <v>200</v>
      </c>
      <c r="Q18" s="940" t="s">
        <v>636</v>
      </c>
      <c r="R18" s="965">
        <v>0</v>
      </c>
      <c r="S18" s="966">
        <v>0</v>
      </c>
      <c r="T18" s="963">
        <v>0</v>
      </c>
      <c r="U18" s="963">
        <v>0</v>
      </c>
      <c r="V18" s="963">
        <v>0</v>
      </c>
      <c r="W18" s="963">
        <v>0</v>
      </c>
      <c r="X18" s="963">
        <v>1</v>
      </c>
      <c r="Y18" s="963">
        <v>37</v>
      </c>
      <c r="Z18" s="963">
        <v>0</v>
      </c>
      <c r="AA18" s="963">
        <v>0</v>
      </c>
      <c r="AB18" s="963">
        <v>0</v>
      </c>
      <c r="AC18" s="963">
        <v>0</v>
      </c>
      <c r="AD18" s="963">
        <v>9</v>
      </c>
      <c r="AE18" s="967">
        <v>773</v>
      </c>
      <c r="AF18" s="964" t="s">
        <v>305</v>
      </c>
      <c r="AG18" s="92"/>
      <c r="AH18" s="92"/>
      <c r="AI18" s="92"/>
    </row>
    <row r="19" spans="1:35" s="93" customFormat="1" ht="18.75" customHeight="1">
      <c r="A19" s="940" t="s">
        <v>637</v>
      </c>
      <c r="B19" s="962">
        <v>178</v>
      </c>
      <c r="C19" s="962">
        <v>10057</v>
      </c>
      <c r="D19" s="962">
        <v>40</v>
      </c>
      <c r="E19" s="962">
        <v>4080</v>
      </c>
      <c r="F19" s="962">
        <v>81</v>
      </c>
      <c r="G19" s="962">
        <v>242539</v>
      </c>
      <c r="H19" s="962">
        <v>108</v>
      </c>
      <c r="I19" s="943">
        <v>1034393</v>
      </c>
      <c r="J19" s="963">
        <v>4</v>
      </c>
      <c r="K19" s="963">
        <v>36</v>
      </c>
      <c r="L19" s="963">
        <v>1</v>
      </c>
      <c r="M19" s="963">
        <v>1</v>
      </c>
      <c r="N19" s="962">
        <v>65</v>
      </c>
      <c r="O19" s="962">
        <v>1115</v>
      </c>
      <c r="P19" s="964" t="s">
        <v>201</v>
      </c>
      <c r="Q19" s="940" t="s">
        <v>637</v>
      </c>
      <c r="R19" s="965">
        <v>0</v>
      </c>
      <c r="S19" s="966">
        <v>0</v>
      </c>
      <c r="T19" s="966">
        <v>3</v>
      </c>
      <c r="U19" s="963">
        <v>33</v>
      </c>
      <c r="V19" s="963">
        <v>8</v>
      </c>
      <c r="W19" s="963">
        <v>70</v>
      </c>
      <c r="X19" s="963">
        <v>175</v>
      </c>
      <c r="Y19" s="963">
        <v>1274</v>
      </c>
      <c r="Z19" s="963">
        <v>2</v>
      </c>
      <c r="AA19" s="963">
        <v>8</v>
      </c>
      <c r="AB19" s="963">
        <v>3</v>
      </c>
      <c r="AC19" s="963">
        <v>8</v>
      </c>
      <c r="AD19" s="963">
        <v>7</v>
      </c>
      <c r="AE19" s="967">
        <v>151</v>
      </c>
      <c r="AF19" s="964" t="s">
        <v>306</v>
      </c>
      <c r="AG19" s="92"/>
      <c r="AH19" s="92"/>
      <c r="AI19" s="92"/>
    </row>
    <row r="20" spans="1:35" s="93" customFormat="1" ht="18.75" customHeight="1">
      <c r="A20" s="940" t="s">
        <v>621</v>
      </c>
      <c r="B20" s="962">
        <v>102</v>
      </c>
      <c r="C20" s="962">
        <v>3213</v>
      </c>
      <c r="D20" s="962">
        <v>3</v>
      </c>
      <c r="E20" s="962">
        <v>249</v>
      </c>
      <c r="F20" s="962">
        <v>9</v>
      </c>
      <c r="G20" s="962">
        <v>25454</v>
      </c>
      <c r="H20" s="962">
        <v>26</v>
      </c>
      <c r="I20" s="943">
        <v>240320</v>
      </c>
      <c r="J20" s="963">
        <v>1</v>
      </c>
      <c r="K20" s="963">
        <v>6</v>
      </c>
      <c r="L20" s="963">
        <v>2</v>
      </c>
      <c r="M20" s="963">
        <v>3</v>
      </c>
      <c r="N20" s="962">
        <v>11</v>
      </c>
      <c r="O20" s="962">
        <v>245</v>
      </c>
      <c r="P20" s="964" t="s">
        <v>202</v>
      </c>
      <c r="Q20" s="940" t="s">
        <v>621</v>
      </c>
      <c r="R20" s="965">
        <v>0</v>
      </c>
      <c r="S20" s="966">
        <v>0</v>
      </c>
      <c r="T20" s="966">
        <v>14</v>
      </c>
      <c r="U20" s="963">
        <v>133</v>
      </c>
      <c r="V20" s="963">
        <v>0</v>
      </c>
      <c r="W20" s="963">
        <v>0</v>
      </c>
      <c r="X20" s="963">
        <v>49</v>
      </c>
      <c r="Y20" s="963">
        <v>403</v>
      </c>
      <c r="Z20" s="963">
        <v>0</v>
      </c>
      <c r="AA20" s="963">
        <v>0</v>
      </c>
      <c r="AB20" s="963">
        <v>1</v>
      </c>
      <c r="AC20" s="963">
        <v>6</v>
      </c>
      <c r="AD20" s="963">
        <v>9</v>
      </c>
      <c r="AE20" s="967">
        <v>1630</v>
      </c>
      <c r="AF20" s="964" t="s">
        <v>202</v>
      </c>
      <c r="AG20" s="92"/>
      <c r="AH20" s="92"/>
      <c r="AI20" s="92"/>
    </row>
    <row r="21" spans="1:35" s="93" customFormat="1" ht="18.75" customHeight="1">
      <c r="A21" s="940" t="s">
        <v>638</v>
      </c>
      <c r="B21" s="962">
        <v>53</v>
      </c>
      <c r="C21" s="962">
        <v>1233</v>
      </c>
      <c r="D21" s="962">
        <v>1</v>
      </c>
      <c r="E21" s="962">
        <v>85</v>
      </c>
      <c r="F21" s="962">
        <v>3</v>
      </c>
      <c r="G21" s="962">
        <v>7496</v>
      </c>
      <c r="H21" s="962">
        <v>62</v>
      </c>
      <c r="I21" s="943">
        <v>767129</v>
      </c>
      <c r="J21" s="963">
        <v>0</v>
      </c>
      <c r="K21" s="963">
        <v>0</v>
      </c>
      <c r="L21" s="963">
        <v>0</v>
      </c>
      <c r="M21" s="963">
        <v>0</v>
      </c>
      <c r="N21" s="962">
        <v>19</v>
      </c>
      <c r="O21" s="962">
        <v>520</v>
      </c>
      <c r="P21" s="964" t="s">
        <v>203</v>
      </c>
      <c r="Q21" s="940" t="s">
        <v>638</v>
      </c>
      <c r="R21" s="965">
        <v>0</v>
      </c>
      <c r="S21" s="966">
        <v>0</v>
      </c>
      <c r="T21" s="963">
        <v>0</v>
      </c>
      <c r="U21" s="963">
        <v>0</v>
      </c>
      <c r="V21" s="963">
        <v>0</v>
      </c>
      <c r="W21" s="963">
        <v>0</v>
      </c>
      <c r="X21" s="963">
        <v>104</v>
      </c>
      <c r="Y21" s="963">
        <v>246</v>
      </c>
      <c r="Z21" s="963">
        <v>0</v>
      </c>
      <c r="AA21" s="963">
        <v>0</v>
      </c>
      <c r="AB21" s="963">
        <v>0</v>
      </c>
      <c r="AC21" s="963">
        <v>0</v>
      </c>
      <c r="AD21" s="963">
        <v>15</v>
      </c>
      <c r="AE21" s="967">
        <v>2097</v>
      </c>
      <c r="AF21" s="964" t="s">
        <v>307</v>
      </c>
      <c r="AG21" s="92"/>
      <c r="AH21" s="92"/>
      <c r="AI21" s="92"/>
    </row>
    <row r="22" spans="1:35" s="93" customFormat="1" ht="18.75" customHeight="1">
      <c r="A22" s="940" t="s">
        <v>639</v>
      </c>
      <c r="B22" s="962">
        <v>120</v>
      </c>
      <c r="C22" s="962">
        <v>3246</v>
      </c>
      <c r="D22" s="962">
        <v>0</v>
      </c>
      <c r="E22" s="962">
        <v>0</v>
      </c>
      <c r="F22" s="962">
        <v>1</v>
      </c>
      <c r="G22" s="962">
        <v>1600</v>
      </c>
      <c r="H22" s="962">
        <v>20</v>
      </c>
      <c r="I22" s="943">
        <v>164784</v>
      </c>
      <c r="J22" s="963">
        <v>1</v>
      </c>
      <c r="K22" s="963">
        <v>6</v>
      </c>
      <c r="L22" s="963">
        <v>0</v>
      </c>
      <c r="M22" s="963">
        <v>0</v>
      </c>
      <c r="N22" s="962">
        <v>10</v>
      </c>
      <c r="O22" s="962">
        <v>180</v>
      </c>
      <c r="P22" s="964" t="s">
        <v>308</v>
      </c>
      <c r="Q22" s="940" t="s">
        <v>639</v>
      </c>
      <c r="R22" s="965">
        <v>0</v>
      </c>
      <c r="S22" s="966">
        <v>0</v>
      </c>
      <c r="T22" s="966">
        <v>3</v>
      </c>
      <c r="U22" s="963">
        <v>19</v>
      </c>
      <c r="V22" s="963">
        <v>0</v>
      </c>
      <c r="W22" s="963">
        <v>0</v>
      </c>
      <c r="X22" s="963">
        <v>48</v>
      </c>
      <c r="Y22" s="963">
        <v>126</v>
      </c>
      <c r="Z22" s="963">
        <v>0</v>
      </c>
      <c r="AA22" s="963">
        <v>0</v>
      </c>
      <c r="AB22" s="963">
        <v>0</v>
      </c>
      <c r="AC22" s="963">
        <v>0</v>
      </c>
      <c r="AD22" s="963">
        <v>8</v>
      </c>
      <c r="AE22" s="967">
        <v>1067</v>
      </c>
      <c r="AF22" s="964" t="s">
        <v>308</v>
      </c>
      <c r="AG22" s="92"/>
      <c r="AH22" s="92"/>
      <c r="AI22" s="92"/>
    </row>
    <row r="23" spans="1:35" s="93" customFormat="1" ht="18.75" customHeight="1">
      <c r="A23" s="940" t="s">
        <v>640</v>
      </c>
      <c r="B23" s="962">
        <v>98</v>
      </c>
      <c r="C23" s="962">
        <v>2805</v>
      </c>
      <c r="D23" s="962">
        <v>4</v>
      </c>
      <c r="E23" s="962">
        <v>108</v>
      </c>
      <c r="F23" s="962">
        <v>3</v>
      </c>
      <c r="G23" s="962">
        <v>4655</v>
      </c>
      <c r="H23" s="962">
        <v>91</v>
      </c>
      <c r="I23" s="943">
        <v>202096</v>
      </c>
      <c r="J23" s="963">
        <v>0</v>
      </c>
      <c r="K23" s="963">
        <v>0</v>
      </c>
      <c r="L23" s="963">
        <v>0</v>
      </c>
      <c r="M23" s="963">
        <v>0</v>
      </c>
      <c r="N23" s="962">
        <v>14</v>
      </c>
      <c r="O23" s="962">
        <v>125</v>
      </c>
      <c r="P23" s="964" t="s">
        <v>204</v>
      </c>
      <c r="Q23" s="940" t="s">
        <v>622</v>
      </c>
      <c r="R23" s="965">
        <v>0</v>
      </c>
      <c r="S23" s="966">
        <v>0</v>
      </c>
      <c r="T23" s="963">
        <v>0</v>
      </c>
      <c r="U23" s="963">
        <v>0</v>
      </c>
      <c r="V23" s="963">
        <v>1</v>
      </c>
      <c r="W23" s="963">
        <v>4</v>
      </c>
      <c r="X23" s="963">
        <v>300</v>
      </c>
      <c r="Y23" s="963">
        <v>932</v>
      </c>
      <c r="Z23" s="963">
        <v>0</v>
      </c>
      <c r="AA23" s="963">
        <v>0</v>
      </c>
      <c r="AB23" s="963">
        <v>0</v>
      </c>
      <c r="AC23" s="963">
        <v>0</v>
      </c>
      <c r="AD23" s="963">
        <v>14</v>
      </c>
      <c r="AE23" s="967">
        <v>945</v>
      </c>
      <c r="AF23" s="964" t="s">
        <v>309</v>
      </c>
      <c r="AG23" s="92"/>
      <c r="AH23" s="92"/>
      <c r="AI23" s="92"/>
    </row>
    <row r="24" spans="1:35" s="93" customFormat="1" ht="18.75" customHeight="1">
      <c r="A24" s="940" t="s">
        <v>623</v>
      </c>
      <c r="B24" s="962">
        <v>36</v>
      </c>
      <c r="C24" s="962">
        <v>605</v>
      </c>
      <c r="D24" s="962">
        <v>6</v>
      </c>
      <c r="E24" s="962">
        <v>202</v>
      </c>
      <c r="F24" s="962">
        <v>0</v>
      </c>
      <c r="G24" s="962">
        <v>0</v>
      </c>
      <c r="H24" s="962">
        <v>53</v>
      </c>
      <c r="I24" s="962">
        <v>14734</v>
      </c>
      <c r="J24" s="963">
        <v>0</v>
      </c>
      <c r="K24" s="963">
        <v>0</v>
      </c>
      <c r="L24" s="963">
        <v>0</v>
      </c>
      <c r="M24" s="963">
        <v>0</v>
      </c>
      <c r="N24" s="962">
        <v>26</v>
      </c>
      <c r="O24" s="962">
        <v>354</v>
      </c>
      <c r="P24" s="964" t="s">
        <v>310</v>
      </c>
      <c r="Q24" s="940" t="s">
        <v>624</v>
      </c>
      <c r="R24" s="965">
        <v>0</v>
      </c>
      <c r="S24" s="966">
        <v>0</v>
      </c>
      <c r="T24" s="963">
        <v>0</v>
      </c>
      <c r="U24" s="963">
        <v>0</v>
      </c>
      <c r="V24" s="963">
        <v>5</v>
      </c>
      <c r="W24" s="963">
        <v>1952</v>
      </c>
      <c r="X24" s="963">
        <v>59</v>
      </c>
      <c r="Y24" s="963">
        <v>116</v>
      </c>
      <c r="Z24" s="963">
        <v>0</v>
      </c>
      <c r="AA24" s="963">
        <v>0</v>
      </c>
      <c r="AB24" s="963">
        <v>0</v>
      </c>
      <c r="AC24" s="963">
        <v>0</v>
      </c>
      <c r="AD24" s="963">
        <v>13</v>
      </c>
      <c r="AE24" s="967">
        <v>807</v>
      </c>
      <c r="AF24" s="964" t="s">
        <v>310</v>
      </c>
      <c r="AG24" s="92"/>
      <c r="AH24" s="92"/>
      <c r="AI24" s="92"/>
    </row>
    <row r="25" spans="1:35" s="93" customFormat="1" ht="18.75" customHeight="1">
      <c r="A25" s="940" t="s">
        <v>641</v>
      </c>
      <c r="B25" s="962">
        <v>17</v>
      </c>
      <c r="C25" s="962">
        <v>479</v>
      </c>
      <c r="D25" s="962">
        <v>0</v>
      </c>
      <c r="E25" s="962">
        <v>0</v>
      </c>
      <c r="F25" s="962">
        <v>0</v>
      </c>
      <c r="G25" s="962">
        <v>0</v>
      </c>
      <c r="H25" s="962">
        <v>12</v>
      </c>
      <c r="I25" s="962">
        <v>402</v>
      </c>
      <c r="J25" s="963">
        <v>0</v>
      </c>
      <c r="K25" s="963">
        <v>0</v>
      </c>
      <c r="L25" s="963">
        <v>0</v>
      </c>
      <c r="M25" s="963">
        <v>0</v>
      </c>
      <c r="N25" s="962">
        <v>7</v>
      </c>
      <c r="O25" s="962">
        <v>76</v>
      </c>
      <c r="P25" s="964" t="s">
        <v>311</v>
      </c>
      <c r="Q25" s="940" t="s">
        <v>625</v>
      </c>
      <c r="R25" s="965">
        <v>0</v>
      </c>
      <c r="S25" s="966">
        <v>0</v>
      </c>
      <c r="T25" s="966">
        <v>3</v>
      </c>
      <c r="U25" s="963">
        <v>14</v>
      </c>
      <c r="V25" s="963">
        <v>2</v>
      </c>
      <c r="W25" s="963">
        <v>60</v>
      </c>
      <c r="X25" s="963">
        <v>87</v>
      </c>
      <c r="Y25" s="963">
        <v>211</v>
      </c>
      <c r="Z25" s="963">
        <v>0</v>
      </c>
      <c r="AA25" s="963">
        <v>0</v>
      </c>
      <c r="AB25" s="963">
        <v>1</v>
      </c>
      <c r="AC25" s="963">
        <v>2</v>
      </c>
      <c r="AD25" s="963">
        <v>12</v>
      </c>
      <c r="AE25" s="967">
        <v>606</v>
      </c>
      <c r="AF25" s="964" t="s">
        <v>311</v>
      </c>
      <c r="AG25" s="92"/>
      <c r="AH25" s="92"/>
      <c r="AI25" s="92"/>
    </row>
    <row r="26" spans="1:35" s="93" customFormat="1" ht="18.75" customHeight="1">
      <c r="A26" s="940" t="s">
        <v>626</v>
      </c>
      <c r="B26" s="962">
        <v>0</v>
      </c>
      <c r="C26" s="962">
        <v>0</v>
      </c>
      <c r="D26" s="962">
        <v>0</v>
      </c>
      <c r="E26" s="962">
        <v>0</v>
      </c>
      <c r="F26" s="962">
        <v>0</v>
      </c>
      <c r="G26" s="962">
        <v>0</v>
      </c>
      <c r="H26" s="962">
        <v>4</v>
      </c>
      <c r="I26" s="962">
        <v>49</v>
      </c>
      <c r="J26" s="963">
        <v>0</v>
      </c>
      <c r="K26" s="963">
        <v>0</v>
      </c>
      <c r="L26" s="963">
        <v>0</v>
      </c>
      <c r="M26" s="963">
        <v>0</v>
      </c>
      <c r="N26" s="962">
        <v>0</v>
      </c>
      <c r="O26" s="962">
        <v>0</v>
      </c>
      <c r="P26" s="964" t="s">
        <v>312</v>
      </c>
      <c r="Q26" s="940" t="s">
        <v>626</v>
      </c>
      <c r="R26" s="965">
        <v>0</v>
      </c>
      <c r="S26" s="966">
        <v>0</v>
      </c>
      <c r="T26" s="963">
        <v>0</v>
      </c>
      <c r="U26" s="963">
        <v>0</v>
      </c>
      <c r="V26" s="963">
        <v>0</v>
      </c>
      <c r="W26" s="963">
        <v>0</v>
      </c>
      <c r="X26" s="963">
        <v>17</v>
      </c>
      <c r="Y26" s="963">
        <v>37</v>
      </c>
      <c r="Z26" s="963">
        <v>0</v>
      </c>
      <c r="AA26" s="963">
        <v>0</v>
      </c>
      <c r="AB26" s="963">
        <v>0</v>
      </c>
      <c r="AC26" s="963">
        <v>0</v>
      </c>
      <c r="AD26" s="963">
        <v>1</v>
      </c>
      <c r="AE26" s="967">
        <v>210</v>
      </c>
      <c r="AF26" s="964" t="s">
        <v>312</v>
      </c>
      <c r="AG26" s="92"/>
      <c r="AH26" s="92"/>
      <c r="AI26" s="92"/>
    </row>
    <row r="27" spans="1:35" s="93" customFormat="1" ht="18.75" customHeight="1">
      <c r="A27" s="940" t="s">
        <v>627</v>
      </c>
      <c r="B27" s="962">
        <v>0</v>
      </c>
      <c r="C27" s="962">
        <v>0</v>
      </c>
      <c r="D27" s="962">
        <v>0</v>
      </c>
      <c r="E27" s="962">
        <v>0</v>
      </c>
      <c r="F27" s="962">
        <v>0</v>
      </c>
      <c r="G27" s="962">
        <v>0</v>
      </c>
      <c r="H27" s="962">
        <v>0</v>
      </c>
      <c r="I27" s="962">
        <v>0</v>
      </c>
      <c r="J27" s="963">
        <v>0</v>
      </c>
      <c r="K27" s="963">
        <v>0</v>
      </c>
      <c r="L27" s="963">
        <v>0</v>
      </c>
      <c r="M27" s="963">
        <v>0</v>
      </c>
      <c r="N27" s="962">
        <v>0</v>
      </c>
      <c r="O27" s="962">
        <v>0</v>
      </c>
      <c r="P27" s="964" t="s">
        <v>26</v>
      </c>
      <c r="Q27" s="940" t="s">
        <v>627</v>
      </c>
      <c r="R27" s="965">
        <v>0</v>
      </c>
      <c r="S27" s="966">
        <v>0</v>
      </c>
      <c r="T27" s="963">
        <v>0</v>
      </c>
      <c r="U27" s="963">
        <v>0</v>
      </c>
      <c r="V27" s="963">
        <v>0</v>
      </c>
      <c r="W27" s="963">
        <v>0</v>
      </c>
      <c r="X27" s="963">
        <v>0</v>
      </c>
      <c r="Y27" s="963">
        <v>0</v>
      </c>
      <c r="Z27" s="963">
        <v>0</v>
      </c>
      <c r="AA27" s="963">
        <v>0</v>
      </c>
      <c r="AB27" s="963">
        <v>0</v>
      </c>
      <c r="AC27" s="963">
        <v>0</v>
      </c>
      <c r="AD27" s="963">
        <v>1</v>
      </c>
      <c r="AE27" s="967">
        <v>250</v>
      </c>
      <c r="AF27" s="964" t="s">
        <v>26</v>
      </c>
      <c r="AG27" s="92"/>
      <c r="AH27" s="92"/>
      <c r="AI27" s="92"/>
    </row>
    <row r="28" spans="1:35" s="93" customFormat="1" ht="18.75" customHeight="1">
      <c r="A28" s="940" t="s">
        <v>642</v>
      </c>
      <c r="B28" s="962">
        <v>7</v>
      </c>
      <c r="C28" s="962">
        <v>73</v>
      </c>
      <c r="D28" s="962">
        <v>0</v>
      </c>
      <c r="E28" s="962">
        <v>0</v>
      </c>
      <c r="F28" s="962">
        <v>0</v>
      </c>
      <c r="G28" s="962">
        <v>0</v>
      </c>
      <c r="H28" s="962">
        <v>3</v>
      </c>
      <c r="I28" s="962">
        <v>65150</v>
      </c>
      <c r="J28" s="963">
        <v>0</v>
      </c>
      <c r="K28" s="963">
        <v>0</v>
      </c>
      <c r="L28" s="963">
        <v>0</v>
      </c>
      <c r="M28" s="963">
        <v>0</v>
      </c>
      <c r="N28" s="962">
        <v>0</v>
      </c>
      <c r="O28" s="962">
        <v>0</v>
      </c>
      <c r="P28" s="964" t="s">
        <v>27</v>
      </c>
      <c r="Q28" s="940" t="s">
        <v>642</v>
      </c>
      <c r="R28" s="965">
        <v>0</v>
      </c>
      <c r="S28" s="966">
        <v>0</v>
      </c>
      <c r="T28" s="963">
        <v>0</v>
      </c>
      <c r="U28" s="963">
        <v>0</v>
      </c>
      <c r="V28" s="963">
        <v>1</v>
      </c>
      <c r="W28" s="963">
        <v>165</v>
      </c>
      <c r="X28" s="963">
        <v>4</v>
      </c>
      <c r="Y28" s="963">
        <v>157</v>
      </c>
      <c r="Z28" s="963">
        <v>0</v>
      </c>
      <c r="AA28" s="963">
        <v>0</v>
      </c>
      <c r="AB28" s="963">
        <v>0</v>
      </c>
      <c r="AC28" s="963">
        <v>0</v>
      </c>
      <c r="AD28" s="963">
        <v>0</v>
      </c>
      <c r="AE28" s="963">
        <v>0</v>
      </c>
      <c r="AF28" s="964" t="s">
        <v>27</v>
      </c>
      <c r="AG28" s="92"/>
      <c r="AH28" s="92"/>
      <c r="AI28" s="92"/>
    </row>
    <row r="29" spans="1:35" s="93" customFormat="1" ht="18.75" customHeight="1">
      <c r="A29" s="940" t="s">
        <v>628</v>
      </c>
      <c r="B29" s="962">
        <v>2</v>
      </c>
      <c r="C29" s="962">
        <v>5</v>
      </c>
      <c r="D29" s="962">
        <v>0</v>
      </c>
      <c r="E29" s="962">
        <v>0</v>
      </c>
      <c r="F29" s="962">
        <v>0</v>
      </c>
      <c r="G29" s="962">
        <v>0</v>
      </c>
      <c r="H29" s="962">
        <v>1</v>
      </c>
      <c r="I29" s="962">
        <v>8</v>
      </c>
      <c r="J29" s="963">
        <v>0</v>
      </c>
      <c r="K29" s="963">
        <v>0</v>
      </c>
      <c r="L29" s="963">
        <v>0</v>
      </c>
      <c r="M29" s="963">
        <v>0</v>
      </c>
      <c r="N29" s="962">
        <v>0</v>
      </c>
      <c r="O29" s="962">
        <v>0</v>
      </c>
      <c r="P29" s="964" t="s">
        <v>28</v>
      </c>
      <c r="Q29" s="940" t="s">
        <v>643</v>
      </c>
      <c r="R29" s="965">
        <v>0</v>
      </c>
      <c r="S29" s="966">
        <v>0</v>
      </c>
      <c r="T29" s="963">
        <v>0</v>
      </c>
      <c r="U29" s="963">
        <v>0</v>
      </c>
      <c r="V29" s="963">
        <v>0</v>
      </c>
      <c r="W29" s="963">
        <v>0</v>
      </c>
      <c r="X29" s="963">
        <v>101</v>
      </c>
      <c r="Y29" s="963">
        <v>140</v>
      </c>
      <c r="Z29" s="963">
        <v>0</v>
      </c>
      <c r="AA29" s="963">
        <v>0</v>
      </c>
      <c r="AB29" s="963">
        <v>0</v>
      </c>
      <c r="AC29" s="963">
        <v>0</v>
      </c>
      <c r="AD29" s="963">
        <v>0</v>
      </c>
      <c r="AE29" s="963">
        <v>0</v>
      </c>
      <c r="AF29" s="964" t="s">
        <v>28</v>
      </c>
      <c r="AG29" s="92"/>
      <c r="AH29" s="92"/>
      <c r="AI29" s="92"/>
    </row>
    <row r="30" spans="1:35" s="93" customFormat="1" ht="18.75" customHeight="1">
      <c r="A30" s="940" t="s">
        <v>629</v>
      </c>
      <c r="B30" s="962">
        <v>14</v>
      </c>
      <c r="C30" s="962">
        <v>72</v>
      </c>
      <c r="D30" s="962">
        <v>0</v>
      </c>
      <c r="E30" s="962">
        <v>0</v>
      </c>
      <c r="F30" s="962">
        <v>0</v>
      </c>
      <c r="G30" s="962">
        <v>0</v>
      </c>
      <c r="H30" s="962">
        <v>28</v>
      </c>
      <c r="I30" s="962">
        <v>40346</v>
      </c>
      <c r="J30" s="963">
        <v>0</v>
      </c>
      <c r="K30" s="963">
        <v>0</v>
      </c>
      <c r="L30" s="963">
        <v>1</v>
      </c>
      <c r="M30" s="963">
        <v>1</v>
      </c>
      <c r="N30" s="962">
        <v>18</v>
      </c>
      <c r="O30" s="962">
        <v>147</v>
      </c>
      <c r="P30" s="964" t="s">
        <v>29</v>
      </c>
      <c r="Q30" s="940" t="s">
        <v>629</v>
      </c>
      <c r="R30" s="965">
        <v>0</v>
      </c>
      <c r="S30" s="966">
        <v>0</v>
      </c>
      <c r="T30" s="966">
        <v>1</v>
      </c>
      <c r="U30" s="963">
        <v>1</v>
      </c>
      <c r="V30" s="963">
        <v>0</v>
      </c>
      <c r="W30" s="963">
        <v>0</v>
      </c>
      <c r="X30" s="963">
        <v>182</v>
      </c>
      <c r="Y30" s="963">
        <v>643</v>
      </c>
      <c r="Z30" s="963">
        <v>0</v>
      </c>
      <c r="AA30" s="963">
        <v>0</v>
      </c>
      <c r="AB30" s="963">
        <v>0</v>
      </c>
      <c r="AC30" s="963">
        <v>0</v>
      </c>
      <c r="AD30" s="963">
        <v>5</v>
      </c>
      <c r="AE30" s="967">
        <v>342</v>
      </c>
      <c r="AF30" s="964" t="s">
        <v>29</v>
      </c>
      <c r="AG30" s="92"/>
      <c r="AH30" s="92"/>
      <c r="AI30" s="92"/>
    </row>
    <row r="31" spans="1:32" ht="1.5" customHeight="1" thickBot="1">
      <c r="A31" s="88"/>
      <c r="B31" s="101"/>
      <c r="C31" s="89"/>
      <c r="D31" s="102"/>
      <c r="E31" s="102"/>
      <c r="F31" s="89"/>
      <c r="G31" s="89"/>
      <c r="H31" s="90"/>
      <c r="I31" s="90"/>
      <c r="J31" s="90"/>
      <c r="K31" s="106"/>
      <c r="L31" s="102"/>
      <c r="M31" s="89"/>
      <c r="N31" s="89"/>
      <c r="O31" s="103"/>
      <c r="P31" s="105"/>
      <c r="Q31" s="88"/>
      <c r="R31" s="104"/>
      <c r="S31" s="90"/>
      <c r="T31" s="105"/>
      <c r="U31" s="90"/>
      <c r="V31" s="90"/>
      <c r="W31" s="106"/>
      <c r="X31" s="107"/>
      <c r="Y31" s="106"/>
      <c r="Z31" s="90"/>
      <c r="AA31" s="108"/>
      <c r="AB31" s="107"/>
      <c r="AC31" s="90"/>
      <c r="AD31" s="90"/>
      <c r="AE31" s="106"/>
      <c r="AF31" s="105"/>
    </row>
    <row r="32" spans="2:31" ht="3" customHeight="1">
      <c r="B32" s="109"/>
      <c r="C32" s="10"/>
      <c r="D32" s="10"/>
      <c r="E32" s="10"/>
      <c r="F32" s="10"/>
      <c r="G32" s="10"/>
      <c r="K32" s="96"/>
      <c r="L32" s="10"/>
      <c r="M32" s="9"/>
      <c r="N32" s="9"/>
      <c r="O32" s="110"/>
      <c r="P32" s="4"/>
      <c r="R32" s="111"/>
      <c r="S32" s="4"/>
      <c r="W32" s="96"/>
      <c r="X32" s="98"/>
      <c r="Y32" s="96"/>
      <c r="AA32" s="112"/>
      <c r="AB32" s="98"/>
      <c r="AE32" s="96"/>
    </row>
    <row r="33" spans="1:27" ht="12">
      <c r="A33" s="4" t="s">
        <v>661</v>
      </c>
      <c r="B33" s="114"/>
      <c r="H33" s="11" t="s">
        <v>697</v>
      </c>
      <c r="J33" s="50"/>
      <c r="K33" s="96"/>
      <c r="O33" s="97"/>
      <c r="Q33" s="113" t="s">
        <v>280</v>
      </c>
      <c r="T33" s="5"/>
      <c r="U33" s="5"/>
      <c r="V33" s="5"/>
      <c r="W33" s="116"/>
      <c r="X33" s="50" t="s">
        <v>140</v>
      </c>
      <c r="Y33" s="96"/>
      <c r="AA33" s="97"/>
    </row>
    <row r="34" ht="15.75">
      <c r="A34" s="4" t="s">
        <v>662</v>
      </c>
    </row>
    <row r="35" spans="1:32" ht="12">
      <c r="A35" s="113" t="s">
        <v>280</v>
      </c>
      <c r="B35" s="114"/>
      <c r="H35" s="50" t="s">
        <v>140</v>
      </c>
      <c r="J35" s="50"/>
      <c r="K35" s="96"/>
      <c r="O35" s="97"/>
      <c r="P35" s="115"/>
      <c r="Q35" s="113"/>
      <c r="T35" s="5"/>
      <c r="U35" s="5"/>
      <c r="V35" s="5"/>
      <c r="W35" s="116"/>
      <c r="X35" s="114"/>
      <c r="Y35" s="96"/>
      <c r="AA35" s="97"/>
      <c r="AB35" s="114"/>
      <c r="AE35" s="96"/>
      <c r="AF35" s="117"/>
    </row>
  </sheetData>
  <sheetProtection/>
  <mergeCells count="8">
    <mergeCell ref="Q1:T1"/>
    <mergeCell ref="A6:A7"/>
    <mergeCell ref="P6:P9"/>
    <mergeCell ref="Q6:Q9"/>
    <mergeCell ref="X6:Y6"/>
    <mergeCell ref="AF6:AF9"/>
    <mergeCell ref="X7:Y7"/>
    <mergeCell ref="A8:A9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T43"/>
  <sheetViews>
    <sheetView zoomScaleSheetLayoutView="100" zoomScalePageLayoutView="0" workbookViewId="0" topLeftCell="A1">
      <selection activeCell="B53" sqref="B53"/>
    </sheetView>
  </sheetViews>
  <sheetFormatPr defaultColWidth="8.88671875" defaultRowHeight="13.5"/>
  <cols>
    <col min="1" max="1" width="11.5546875" style="454" customWidth="1"/>
    <col min="2" max="2" width="8.21484375" style="452" customWidth="1"/>
    <col min="3" max="4" width="8.21484375" style="450" customWidth="1"/>
    <col min="5" max="5" width="8.21484375" style="451" customWidth="1"/>
    <col min="6" max="6" width="8.21484375" style="452" customWidth="1"/>
    <col min="7" max="7" width="8.21484375" style="450" customWidth="1"/>
    <col min="8" max="9" width="8.21484375" style="453" customWidth="1"/>
    <col min="10" max="10" width="8.21484375" style="450" customWidth="1"/>
    <col min="11" max="12" width="8.21484375" style="453" customWidth="1"/>
    <col min="13" max="13" width="8.21484375" style="450" customWidth="1"/>
    <col min="14" max="15" width="8.21484375" style="28" customWidth="1"/>
    <col min="16" max="16" width="8.21484375" style="450" customWidth="1"/>
    <col min="17" max="17" width="9.77734375" style="28" customWidth="1"/>
    <col min="18" max="20" width="0.55078125" style="28" customWidth="1"/>
    <col min="21" max="16384" width="8.88671875" style="28" customWidth="1"/>
  </cols>
  <sheetData>
    <row r="1" spans="1:17" s="398" customFormat="1" ht="11.25">
      <c r="A1" s="138" t="s">
        <v>125</v>
      </c>
      <c r="B1" s="421"/>
      <c r="C1" s="422"/>
      <c r="D1" s="422"/>
      <c r="E1" s="423"/>
      <c r="F1" s="421"/>
      <c r="G1" s="422"/>
      <c r="H1" s="424"/>
      <c r="I1" s="424"/>
      <c r="J1" s="422"/>
      <c r="K1" s="424"/>
      <c r="L1" s="424"/>
      <c r="M1" s="422"/>
      <c r="P1" s="422"/>
      <c r="Q1" s="399" t="s">
        <v>11</v>
      </c>
    </row>
    <row r="2" spans="2:16" s="400" customFormat="1" ht="12">
      <c r="B2" s="425"/>
      <c r="C2" s="426"/>
      <c r="D2" s="426"/>
      <c r="E2" s="427"/>
      <c r="F2" s="425"/>
      <c r="G2" s="426"/>
      <c r="H2" s="428"/>
      <c r="I2" s="428"/>
      <c r="J2" s="426"/>
      <c r="K2" s="428"/>
      <c r="L2" s="428"/>
      <c r="M2" s="426"/>
      <c r="P2" s="426"/>
    </row>
    <row r="3" spans="1:17" s="429" customFormat="1" ht="22.5">
      <c r="A3" s="1052" t="s">
        <v>215</v>
      </c>
      <c r="B3" s="1052"/>
      <c r="C3" s="1052"/>
      <c r="D3" s="1052"/>
      <c r="E3" s="1052"/>
      <c r="F3" s="1052"/>
      <c r="G3" s="506"/>
      <c r="H3" s="1052" t="s">
        <v>0</v>
      </c>
      <c r="I3" s="1052"/>
      <c r="J3" s="1052"/>
      <c r="K3" s="1052"/>
      <c r="L3" s="1052"/>
      <c r="M3" s="1052"/>
      <c r="N3" s="1052"/>
      <c r="O3" s="1052"/>
      <c r="P3" s="1052"/>
      <c r="Q3" s="1052"/>
    </row>
    <row r="4" spans="2:16" s="401" customFormat="1" ht="12">
      <c r="B4" s="430"/>
      <c r="C4" s="431"/>
      <c r="D4" s="431"/>
      <c r="E4" s="432"/>
      <c r="F4" s="433"/>
      <c r="G4" s="431"/>
      <c r="H4" s="434"/>
      <c r="I4" s="434"/>
      <c r="J4" s="431"/>
      <c r="K4" s="434"/>
      <c r="L4" s="434"/>
      <c r="M4" s="431"/>
      <c r="P4" s="431"/>
    </row>
    <row r="5" spans="1:20" s="400" customFormat="1" ht="12.75" thickBot="1">
      <c r="A5" s="400" t="s">
        <v>216</v>
      </c>
      <c r="B5" s="61"/>
      <c r="C5" s="435"/>
      <c r="D5" s="435"/>
      <c r="E5" s="436"/>
      <c r="F5" s="61"/>
      <c r="G5" s="435"/>
      <c r="H5" s="428"/>
      <c r="I5" s="428"/>
      <c r="J5" s="435"/>
      <c r="K5" s="428"/>
      <c r="L5" s="428"/>
      <c r="M5" s="435"/>
      <c r="N5" s="61"/>
      <c r="O5" s="435"/>
      <c r="P5" s="435"/>
      <c r="Q5" s="437" t="s">
        <v>30</v>
      </c>
      <c r="R5" s="428"/>
      <c r="S5" s="428"/>
      <c r="T5" s="428"/>
    </row>
    <row r="6" spans="1:20" s="37" customFormat="1" ht="14.25" customHeight="1">
      <c r="A6" s="1053" t="s">
        <v>647</v>
      </c>
      <c r="B6" s="982" t="s">
        <v>648</v>
      </c>
      <c r="C6" s="983"/>
      <c r="D6" s="984"/>
      <c r="E6" s="1059" t="s">
        <v>649</v>
      </c>
      <c r="F6" s="1060"/>
      <c r="G6" s="1061"/>
      <c r="H6" s="1059" t="s">
        <v>650</v>
      </c>
      <c r="I6" s="1060"/>
      <c r="J6" s="1061"/>
      <c r="K6" s="1059" t="s">
        <v>651</v>
      </c>
      <c r="L6" s="1060"/>
      <c r="M6" s="1061"/>
      <c r="N6" s="1068" t="s">
        <v>652</v>
      </c>
      <c r="O6" s="1069"/>
      <c r="P6" s="1070"/>
      <c r="Q6" s="1056" t="s">
        <v>34</v>
      </c>
      <c r="R6" s="29"/>
      <c r="S6" s="29"/>
      <c r="T6" s="29"/>
    </row>
    <row r="7" spans="1:20" s="37" customFormat="1" ht="15">
      <c r="A7" s="1054"/>
      <c r="B7" s="985" t="s">
        <v>110</v>
      </c>
      <c r="C7" s="986"/>
      <c r="D7" s="987"/>
      <c r="E7" s="1062"/>
      <c r="F7" s="1063"/>
      <c r="G7" s="1064"/>
      <c r="H7" s="1062"/>
      <c r="I7" s="1063"/>
      <c r="J7" s="1064"/>
      <c r="K7" s="1062"/>
      <c r="L7" s="1063"/>
      <c r="M7" s="1064"/>
      <c r="N7" s="1074"/>
      <c r="O7" s="1075"/>
      <c r="P7" s="1076"/>
      <c r="Q7" s="1057"/>
      <c r="R7" s="29"/>
      <c r="S7" s="29"/>
      <c r="T7" s="29"/>
    </row>
    <row r="8" spans="1:20" s="37" customFormat="1" ht="15">
      <c r="A8" s="1054"/>
      <c r="B8" s="988" t="s">
        <v>653</v>
      </c>
      <c r="C8" s="989" t="s">
        <v>654</v>
      </c>
      <c r="D8" s="990" t="s">
        <v>644</v>
      </c>
      <c r="E8" s="988" t="s">
        <v>653</v>
      </c>
      <c r="F8" s="989" t="s">
        <v>654</v>
      </c>
      <c r="G8" s="990" t="s">
        <v>644</v>
      </c>
      <c r="H8" s="988" t="s">
        <v>653</v>
      </c>
      <c r="I8" s="991" t="s">
        <v>654</v>
      </c>
      <c r="J8" s="990" t="s">
        <v>644</v>
      </c>
      <c r="K8" s="988" t="s">
        <v>653</v>
      </c>
      <c r="L8" s="991" t="s">
        <v>654</v>
      </c>
      <c r="M8" s="990" t="s">
        <v>644</v>
      </c>
      <c r="N8" s="992" t="s">
        <v>653</v>
      </c>
      <c r="O8" s="992" t="s">
        <v>654</v>
      </c>
      <c r="P8" s="993" t="s">
        <v>644</v>
      </c>
      <c r="Q8" s="1057"/>
      <c r="R8" s="29"/>
      <c r="S8" s="29"/>
      <c r="T8" s="29"/>
    </row>
    <row r="9" spans="1:20" s="37" customFormat="1" ht="15">
      <c r="A9" s="1055"/>
      <c r="B9" s="994" t="s">
        <v>23</v>
      </c>
      <c r="C9" s="995" t="s">
        <v>31</v>
      </c>
      <c r="D9" s="994" t="s">
        <v>645</v>
      </c>
      <c r="E9" s="994" t="s">
        <v>23</v>
      </c>
      <c r="F9" s="996" t="s">
        <v>31</v>
      </c>
      <c r="G9" s="994" t="s">
        <v>645</v>
      </c>
      <c r="H9" s="997" t="s">
        <v>23</v>
      </c>
      <c r="I9" s="997" t="s">
        <v>31</v>
      </c>
      <c r="J9" s="994" t="s">
        <v>645</v>
      </c>
      <c r="K9" s="994" t="s">
        <v>23</v>
      </c>
      <c r="L9" s="997" t="s">
        <v>31</v>
      </c>
      <c r="M9" s="994" t="s">
        <v>645</v>
      </c>
      <c r="N9" s="998" t="s">
        <v>23</v>
      </c>
      <c r="O9" s="998" t="s">
        <v>31</v>
      </c>
      <c r="P9" s="997" t="s">
        <v>645</v>
      </c>
      <c r="Q9" s="1058"/>
      <c r="R9" s="29"/>
      <c r="S9" s="29"/>
      <c r="T9" s="29"/>
    </row>
    <row r="10" spans="1:20" s="30" customFormat="1" ht="24.75" customHeight="1">
      <c r="A10" s="970">
        <v>2005</v>
      </c>
      <c r="B10" s="971">
        <f>SUM(C10:D10)</f>
        <v>25682</v>
      </c>
      <c r="C10" s="972">
        <f aca="true" t="shared" si="0" ref="C10:D12">SUM(F10,I10,L10,O10,C38,F38,I38,L38,O38)</f>
        <v>12632</v>
      </c>
      <c r="D10" s="972">
        <f t="shared" si="0"/>
        <v>13050</v>
      </c>
      <c r="E10" s="973">
        <f>SUM(F10:G10)</f>
        <v>2321</v>
      </c>
      <c r="F10" s="973">
        <v>1254</v>
      </c>
      <c r="G10" s="974">
        <v>1067</v>
      </c>
      <c r="H10" s="973">
        <f>SUM(I10:J10)</f>
        <v>1062</v>
      </c>
      <c r="I10" s="973">
        <v>578</v>
      </c>
      <c r="J10" s="974">
        <v>484</v>
      </c>
      <c r="K10" s="973">
        <f>SUM(L10:M10)</f>
        <v>1610</v>
      </c>
      <c r="L10" s="973">
        <v>899</v>
      </c>
      <c r="M10" s="974">
        <v>711</v>
      </c>
      <c r="N10" s="973">
        <f>SUM(O10:P10)</f>
        <v>1812</v>
      </c>
      <c r="O10" s="973">
        <v>1003</v>
      </c>
      <c r="P10" s="975">
        <v>809</v>
      </c>
      <c r="Q10" s="976">
        <v>2005</v>
      </c>
      <c r="R10" s="29"/>
      <c r="S10" s="29"/>
      <c r="T10" s="29"/>
    </row>
    <row r="11" spans="1:20" s="30" customFormat="1" ht="24.75" customHeight="1">
      <c r="A11" s="970">
        <v>2010</v>
      </c>
      <c r="B11" s="971">
        <f>SUM(C11:D11)</f>
        <v>22632</v>
      </c>
      <c r="C11" s="974">
        <f t="shared" si="0"/>
        <v>11082</v>
      </c>
      <c r="D11" s="974">
        <f t="shared" si="0"/>
        <v>11550</v>
      </c>
      <c r="E11" s="973">
        <f>SUM(F11:G11)</f>
        <v>1726</v>
      </c>
      <c r="F11" s="973">
        <v>916</v>
      </c>
      <c r="G11" s="974">
        <v>810</v>
      </c>
      <c r="H11" s="973">
        <f>SUM(I11:J11)</f>
        <v>845</v>
      </c>
      <c r="I11" s="973">
        <v>418</v>
      </c>
      <c r="J11" s="974">
        <v>427</v>
      </c>
      <c r="K11" s="973">
        <f>SUM(L11:M11)</f>
        <v>1177</v>
      </c>
      <c r="L11" s="973">
        <v>616</v>
      </c>
      <c r="M11" s="974">
        <v>561</v>
      </c>
      <c r="N11" s="973">
        <f>SUM(O11:P11)</f>
        <v>1409</v>
      </c>
      <c r="O11" s="973">
        <v>814</v>
      </c>
      <c r="P11" s="979">
        <v>595</v>
      </c>
      <c r="Q11" s="976">
        <v>2010</v>
      </c>
      <c r="R11" s="29"/>
      <c r="S11" s="29"/>
      <c r="T11" s="29"/>
    </row>
    <row r="12" spans="1:20" s="42" customFormat="1" ht="24.75" customHeight="1">
      <c r="A12" s="999">
        <v>2015</v>
      </c>
      <c r="B12" s="1004">
        <f>SUM(C12:D12)</f>
        <v>19791</v>
      </c>
      <c r="C12" s="1001">
        <f t="shared" si="0"/>
        <v>9783</v>
      </c>
      <c r="D12" s="1001">
        <f t="shared" si="0"/>
        <v>10008</v>
      </c>
      <c r="E12" s="1000">
        <f>SUM(F12:G12)</f>
        <v>1057</v>
      </c>
      <c r="F12" s="1000">
        <v>574</v>
      </c>
      <c r="G12" s="1001">
        <v>483</v>
      </c>
      <c r="H12" s="1000">
        <f>SUM(I12:J12)</f>
        <v>565</v>
      </c>
      <c r="I12" s="1000">
        <v>325</v>
      </c>
      <c r="J12" s="1001">
        <v>240</v>
      </c>
      <c r="K12" s="1000">
        <f>SUM(L12:M12)</f>
        <v>760</v>
      </c>
      <c r="L12" s="1000">
        <v>397</v>
      </c>
      <c r="M12" s="1001">
        <v>363</v>
      </c>
      <c r="N12" s="1000">
        <f>SUM(O12:P12)</f>
        <v>940</v>
      </c>
      <c r="O12" s="1000">
        <v>546</v>
      </c>
      <c r="P12" s="1002">
        <v>394</v>
      </c>
      <c r="Q12" s="1003">
        <v>2015</v>
      </c>
      <c r="R12" s="442"/>
      <c r="S12" s="442"/>
      <c r="T12" s="442"/>
    </row>
    <row r="13" spans="1:17" s="30" customFormat="1" ht="24.75" customHeight="1" hidden="1">
      <c r="A13" s="31" t="s">
        <v>217</v>
      </c>
      <c r="B13" s="35">
        <v>3648</v>
      </c>
      <c r="C13" s="35">
        <v>1816</v>
      </c>
      <c r="D13" s="35"/>
      <c r="E13" s="35"/>
      <c r="F13" s="35"/>
      <c r="G13" s="35"/>
      <c r="H13" s="32"/>
      <c r="I13" s="32"/>
      <c r="J13" s="35"/>
      <c r="K13" s="32"/>
      <c r="L13" s="32"/>
      <c r="M13" s="35"/>
      <c r="N13" s="33"/>
      <c r="O13" s="33"/>
      <c r="P13" s="35"/>
      <c r="Q13" s="34" t="s">
        <v>218</v>
      </c>
    </row>
    <row r="14" spans="1:17" s="30" customFormat="1" ht="24.75" customHeight="1" hidden="1">
      <c r="A14" s="31" t="s">
        <v>219</v>
      </c>
      <c r="B14" s="35">
        <v>2657</v>
      </c>
      <c r="C14" s="35">
        <v>1282</v>
      </c>
      <c r="D14" s="35"/>
      <c r="E14" s="35"/>
      <c r="F14" s="35"/>
      <c r="G14" s="35"/>
      <c r="H14" s="32"/>
      <c r="I14" s="32"/>
      <c r="J14" s="35"/>
      <c r="K14" s="32"/>
      <c r="L14" s="32"/>
      <c r="M14" s="35"/>
      <c r="N14" s="33"/>
      <c r="O14" s="33"/>
      <c r="P14" s="35"/>
      <c r="Q14" s="34" t="s">
        <v>220</v>
      </c>
    </row>
    <row r="15" spans="1:17" s="30" customFormat="1" ht="24.75" customHeight="1" hidden="1">
      <c r="A15" s="31" t="s">
        <v>221</v>
      </c>
      <c r="B15" s="35">
        <v>4065</v>
      </c>
      <c r="C15" s="35">
        <v>1984</v>
      </c>
      <c r="D15" s="35"/>
      <c r="E15" s="35"/>
      <c r="F15" s="35"/>
      <c r="G15" s="35"/>
      <c r="H15" s="32"/>
      <c r="I15" s="32"/>
      <c r="J15" s="35"/>
      <c r="K15" s="32"/>
      <c r="L15" s="32"/>
      <c r="M15" s="35"/>
      <c r="N15" s="33"/>
      <c r="O15" s="33"/>
      <c r="P15" s="35"/>
      <c r="Q15" s="34" t="s">
        <v>222</v>
      </c>
    </row>
    <row r="16" spans="1:17" s="30" customFormat="1" ht="24.75" customHeight="1" hidden="1">
      <c r="A16" s="31" t="s">
        <v>223</v>
      </c>
      <c r="B16" s="35">
        <v>2308</v>
      </c>
      <c r="C16" s="35">
        <v>1088</v>
      </c>
      <c r="D16" s="35"/>
      <c r="E16" s="35"/>
      <c r="F16" s="35"/>
      <c r="G16" s="35"/>
      <c r="H16" s="32"/>
      <c r="I16" s="32"/>
      <c r="J16" s="35"/>
      <c r="K16" s="32"/>
      <c r="L16" s="32"/>
      <c r="M16" s="35"/>
      <c r="N16" s="33"/>
      <c r="O16" s="33"/>
      <c r="P16" s="35"/>
      <c r="Q16" s="34" t="s">
        <v>224</v>
      </c>
    </row>
    <row r="17" spans="1:17" s="30" customFormat="1" ht="24.75" customHeight="1" hidden="1">
      <c r="A17" s="31" t="s">
        <v>225</v>
      </c>
      <c r="B17" s="35">
        <v>2662</v>
      </c>
      <c r="C17" s="35">
        <v>1320</v>
      </c>
      <c r="D17" s="35"/>
      <c r="E17" s="35"/>
      <c r="F17" s="35"/>
      <c r="G17" s="35"/>
      <c r="H17" s="32"/>
      <c r="I17" s="32"/>
      <c r="J17" s="35"/>
      <c r="K17" s="32"/>
      <c r="L17" s="32"/>
      <c r="M17" s="35"/>
      <c r="N17" s="33"/>
      <c r="O17" s="33"/>
      <c r="P17" s="35"/>
      <c r="Q17" s="34" t="s">
        <v>226</v>
      </c>
    </row>
    <row r="18" spans="1:17" s="30" customFormat="1" ht="24.75" customHeight="1" hidden="1">
      <c r="A18" s="31" t="s">
        <v>227</v>
      </c>
      <c r="B18" s="35">
        <v>2097</v>
      </c>
      <c r="C18" s="35">
        <v>1023</v>
      </c>
      <c r="D18" s="35"/>
      <c r="E18" s="35"/>
      <c r="F18" s="35"/>
      <c r="G18" s="35"/>
      <c r="H18" s="32"/>
      <c r="I18" s="32"/>
      <c r="J18" s="35"/>
      <c r="K18" s="32"/>
      <c r="L18" s="32"/>
      <c r="M18" s="35"/>
      <c r="N18" s="33"/>
      <c r="O18" s="33"/>
      <c r="P18" s="35"/>
      <c r="Q18" s="34" t="s">
        <v>228</v>
      </c>
    </row>
    <row r="19" spans="1:17" s="30" customFormat="1" ht="24.75" customHeight="1" hidden="1">
      <c r="A19" s="31" t="s">
        <v>229</v>
      </c>
      <c r="B19" s="35">
        <v>3468</v>
      </c>
      <c r="C19" s="35">
        <v>1685</v>
      </c>
      <c r="D19" s="35"/>
      <c r="E19" s="35"/>
      <c r="F19" s="35"/>
      <c r="G19" s="35"/>
      <c r="H19" s="32"/>
      <c r="I19" s="32"/>
      <c r="J19" s="35"/>
      <c r="K19" s="32"/>
      <c r="L19" s="32"/>
      <c r="M19" s="35"/>
      <c r="N19" s="33"/>
      <c r="O19" s="33"/>
      <c r="P19" s="35"/>
      <c r="Q19" s="34" t="s">
        <v>230</v>
      </c>
    </row>
    <row r="20" spans="1:17" s="30" customFormat="1" ht="24.75" customHeight="1" hidden="1">
      <c r="A20" s="31" t="s">
        <v>231</v>
      </c>
      <c r="B20" s="35">
        <v>3150</v>
      </c>
      <c r="C20" s="35">
        <v>1521</v>
      </c>
      <c r="D20" s="35"/>
      <c r="E20" s="35"/>
      <c r="F20" s="35"/>
      <c r="G20" s="35"/>
      <c r="H20" s="32"/>
      <c r="I20" s="32"/>
      <c r="J20" s="35"/>
      <c r="K20" s="32"/>
      <c r="L20" s="32"/>
      <c r="M20" s="35"/>
      <c r="N20" s="33"/>
      <c r="O20" s="33"/>
      <c r="P20" s="35"/>
      <c r="Q20" s="34" t="s">
        <v>232</v>
      </c>
    </row>
    <row r="21" spans="1:17" s="30" customFormat="1" ht="24.75" customHeight="1" hidden="1">
      <c r="A21" s="31" t="s">
        <v>233</v>
      </c>
      <c r="B21" s="35">
        <v>3106</v>
      </c>
      <c r="C21" s="35">
        <v>1535</v>
      </c>
      <c r="D21" s="35"/>
      <c r="E21" s="35"/>
      <c r="F21" s="35"/>
      <c r="G21" s="35"/>
      <c r="H21" s="32"/>
      <c r="I21" s="32"/>
      <c r="J21" s="35"/>
      <c r="K21" s="32"/>
      <c r="L21" s="32"/>
      <c r="M21" s="35"/>
      <c r="N21" s="33"/>
      <c r="O21" s="33"/>
      <c r="P21" s="35"/>
      <c r="Q21" s="34" t="s">
        <v>234</v>
      </c>
    </row>
    <row r="22" spans="1:17" s="30" customFormat="1" ht="24.75" customHeight="1" hidden="1">
      <c r="A22" s="31" t="s">
        <v>235</v>
      </c>
      <c r="B22" s="35">
        <v>3451</v>
      </c>
      <c r="C22" s="35">
        <v>1653</v>
      </c>
      <c r="D22" s="35"/>
      <c r="E22" s="35"/>
      <c r="F22" s="35"/>
      <c r="G22" s="35"/>
      <c r="H22" s="32"/>
      <c r="I22" s="32"/>
      <c r="J22" s="35"/>
      <c r="K22" s="32"/>
      <c r="L22" s="32"/>
      <c r="M22" s="35"/>
      <c r="N22" s="33"/>
      <c r="O22" s="33"/>
      <c r="P22" s="35"/>
      <c r="Q22" s="34" t="s">
        <v>236</v>
      </c>
    </row>
    <row r="23" spans="1:17" s="30" customFormat="1" ht="24.75" customHeight="1" hidden="1">
      <c r="A23" s="31" t="s">
        <v>237</v>
      </c>
      <c r="B23" s="35">
        <v>878</v>
      </c>
      <c r="C23" s="35">
        <v>430</v>
      </c>
      <c r="D23" s="35"/>
      <c r="E23" s="35"/>
      <c r="F23" s="35"/>
      <c r="G23" s="35"/>
      <c r="H23" s="32"/>
      <c r="I23" s="32"/>
      <c r="J23" s="35"/>
      <c r="K23" s="32"/>
      <c r="L23" s="32"/>
      <c r="M23" s="35"/>
      <c r="N23" s="33"/>
      <c r="O23" s="33"/>
      <c r="P23" s="35"/>
      <c r="Q23" s="34" t="s">
        <v>238</v>
      </c>
    </row>
    <row r="24" spans="1:17" s="30" customFormat="1" ht="24.75" customHeight="1" hidden="1">
      <c r="A24" s="31" t="s">
        <v>239</v>
      </c>
      <c r="B24" s="35">
        <v>1124</v>
      </c>
      <c r="C24" s="35">
        <v>566</v>
      </c>
      <c r="D24" s="35"/>
      <c r="E24" s="35"/>
      <c r="F24" s="35"/>
      <c r="G24" s="35"/>
      <c r="H24" s="32"/>
      <c r="I24" s="32"/>
      <c r="J24" s="35"/>
      <c r="K24" s="32"/>
      <c r="L24" s="32"/>
      <c r="M24" s="35"/>
      <c r="N24" s="33"/>
      <c r="O24" s="33"/>
      <c r="P24" s="35"/>
      <c r="Q24" s="34" t="s">
        <v>240</v>
      </c>
    </row>
    <row r="25" spans="1:17" s="30" customFormat="1" ht="24.75" customHeight="1" hidden="1">
      <c r="A25" s="31" t="s">
        <v>241</v>
      </c>
      <c r="B25" s="35">
        <v>198</v>
      </c>
      <c r="C25" s="35">
        <v>99</v>
      </c>
      <c r="D25" s="35"/>
      <c r="E25" s="35"/>
      <c r="F25" s="35"/>
      <c r="G25" s="35"/>
      <c r="H25" s="32"/>
      <c r="I25" s="32"/>
      <c r="J25" s="35"/>
      <c r="K25" s="32"/>
      <c r="L25" s="32"/>
      <c r="M25" s="35"/>
      <c r="N25" s="33"/>
      <c r="O25" s="33"/>
      <c r="P25" s="35"/>
      <c r="Q25" s="34" t="s">
        <v>242</v>
      </c>
    </row>
    <row r="26" spans="1:17" s="30" customFormat="1" ht="24.75" customHeight="1" hidden="1">
      <c r="A26" s="31" t="s">
        <v>243</v>
      </c>
      <c r="B26" s="35">
        <v>1230</v>
      </c>
      <c r="C26" s="35">
        <v>612</v>
      </c>
      <c r="D26" s="35"/>
      <c r="E26" s="35"/>
      <c r="F26" s="35"/>
      <c r="G26" s="35"/>
      <c r="H26" s="32"/>
      <c r="I26" s="32"/>
      <c r="J26" s="35"/>
      <c r="K26" s="32"/>
      <c r="L26" s="32"/>
      <c r="M26" s="35"/>
      <c r="N26" s="33"/>
      <c r="O26" s="33"/>
      <c r="P26" s="35"/>
      <c r="Q26" s="34" t="s">
        <v>244</v>
      </c>
    </row>
    <row r="27" spans="1:17" s="30" customFormat="1" ht="24.75" customHeight="1" hidden="1">
      <c r="A27" s="31" t="s">
        <v>245</v>
      </c>
      <c r="B27" s="35">
        <v>2633</v>
      </c>
      <c r="C27" s="35">
        <v>1297</v>
      </c>
      <c r="D27" s="35"/>
      <c r="E27" s="35"/>
      <c r="F27" s="35"/>
      <c r="G27" s="35"/>
      <c r="H27" s="32"/>
      <c r="I27" s="32"/>
      <c r="J27" s="35"/>
      <c r="K27" s="32"/>
      <c r="L27" s="32"/>
      <c r="M27" s="35"/>
      <c r="N27" s="33"/>
      <c r="O27" s="33"/>
      <c r="P27" s="35"/>
      <c r="Q27" s="34" t="s">
        <v>246</v>
      </c>
    </row>
    <row r="28" spans="1:20" s="30" customFormat="1" ht="3" customHeight="1" thickBot="1">
      <c r="A28" s="62"/>
      <c r="B28" s="63"/>
      <c r="C28" s="64"/>
      <c r="D28" s="64"/>
      <c r="E28" s="63"/>
      <c r="F28" s="65"/>
      <c r="G28" s="64"/>
      <c r="H28" s="66"/>
      <c r="I28" s="66"/>
      <c r="J28" s="64"/>
      <c r="K28" s="66"/>
      <c r="L28" s="66"/>
      <c r="M28" s="64"/>
      <c r="N28" s="65"/>
      <c r="O28" s="67"/>
      <c r="P28" s="64"/>
      <c r="Q28" s="68"/>
      <c r="R28" s="29"/>
      <c r="S28" s="29"/>
      <c r="T28" s="29"/>
    </row>
    <row r="29" spans="2:20" s="30" customFormat="1" ht="3" customHeight="1">
      <c r="B29" s="36"/>
      <c r="C29" s="37"/>
      <c r="D29" s="37"/>
      <c r="E29" s="38"/>
      <c r="F29" s="36"/>
      <c r="G29" s="37"/>
      <c r="H29" s="29"/>
      <c r="I29" s="29"/>
      <c r="J29" s="37"/>
      <c r="K29" s="29"/>
      <c r="L29" s="29"/>
      <c r="M29" s="37"/>
      <c r="N29" s="36"/>
      <c r="O29" s="37"/>
      <c r="P29" s="37"/>
      <c r="Q29" s="37"/>
      <c r="R29" s="29"/>
      <c r="S29" s="29"/>
      <c r="T29" s="29"/>
    </row>
    <row r="30" spans="2:20" s="30" customFormat="1" ht="15">
      <c r="B30" s="39"/>
      <c r="C30" s="40"/>
      <c r="D30" s="40"/>
      <c r="E30" s="41"/>
      <c r="F30" s="39"/>
      <c r="G30" s="40"/>
      <c r="H30" s="29"/>
      <c r="I30" s="29"/>
      <c r="J30" s="40"/>
      <c r="K30" s="29"/>
      <c r="L30" s="29"/>
      <c r="M30" s="40"/>
      <c r="O30" s="40"/>
      <c r="P30" s="40"/>
      <c r="R30" s="29"/>
      <c r="S30" s="29"/>
      <c r="T30" s="29"/>
    </row>
    <row r="31" spans="1:17" s="42" customFormat="1" ht="14.25">
      <c r="A31" s="1067"/>
      <c r="B31" s="1067"/>
      <c r="C31" s="1067"/>
      <c r="D31" s="1067"/>
      <c r="E31" s="1067"/>
      <c r="F31" s="1067"/>
      <c r="G31" s="1067"/>
      <c r="H31" s="1067"/>
      <c r="I31" s="1067"/>
      <c r="J31" s="1067"/>
      <c r="K31" s="1067"/>
      <c r="L31" s="1067"/>
      <c r="M31" s="1067"/>
      <c r="N31" s="1067"/>
      <c r="O31" s="1067"/>
      <c r="P31" s="1067"/>
      <c r="Q31" s="1067"/>
    </row>
    <row r="32" spans="2:16" s="42" customFormat="1" ht="14.25">
      <c r="B32" s="439"/>
      <c r="C32" s="440"/>
      <c r="D32" s="440"/>
      <c r="E32" s="441"/>
      <c r="F32" s="438"/>
      <c r="G32" s="440"/>
      <c r="H32" s="442"/>
      <c r="I32" s="442"/>
      <c r="J32" s="440"/>
      <c r="K32" s="442"/>
      <c r="L32" s="442"/>
      <c r="M32" s="440"/>
      <c r="P32" s="440"/>
    </row>
    <row r="33" spans="2:20" s="30" customFormat="1" ht="15.75" thickBot="1">
      <c r="B33" s="36"/>
      <c r="C33" s="37"/>
      <c r="D33" s="37"/>
      <c r="E33" s="38"/>
      <c r="F33" s="36"/>
      <c r="G33" s="37"/>
      <c r="H33" s="29"/>
      <c r="I33" s="29"/>
      <c r="J33" s="37"/>
      <c r="K33" s="29"/>
      <c r="L33" s="29"/>
      <c r="M33" s="37"/>
      <c r="N33" s="36"/>
      <c r="O33" s="37"/>
      <c r="P33" s="37"/>
      <c r="Q33" s="443"/>
      <c r="R33" s="29"/>
      <c r="S33" s="29"/>
      <c r="T33" s="29"/>
    </row>
    <row r="34" spans="1:20" s="37" customFormat="1" ht="14.25" customHeight="1">
      <c r="A34" s="1053" t="s">
        <v>647</v>
      </c>
      <c r="B34" s="1068" t="s">
        <v>655</v>
      </c>
      <c r="C34" s="1069"/>
      <c r="D34" s="1070"/>
      <c r="E34" s="1059" t="s">
        <v>656</v>
      </c>
      <c r="F34" s="1060"/>
      <c r="G34" s="1061"/>
      <c r="H34" s="1059" t="s">
        <v>657</v>
      </c>
      <c r="I34" s="1060"/>
      <c r="J34" s="1061"/>
      <c r="K34" s="1059" t="s">
        <v>658</v>
      </c>
      <c r="L34" s="1060"/>
      <c r="M34" s="1061"/>
      <c r="N34" s="1077" t="s">
        <v>659</v>
      </c>
      <c r="O34" s="1078"/>
      <c r="P34" s="1079"/>
      <c r="Q34" s="1056" t="s">
        <v>247</v>
      </c>
      <c r="R34" s="29"/>
      <c r="S34" s="29"/>
      <c r="T34" s="29"/>
    </row>
    <row r="35" spans="1:20" s="37" customFormat="1" ht="15">
      <c r="A35" s="1054"/>
      <c r="B35" s="1071"/>
      <c r="C35" s="1072"/>
      <c r="D35" s="1073"/>
      <c r="E35" s="1062"/>
      <c r="F35" s="1063"/>
      <c r="G35" s="1064"/>
      <c r="H35" s="1062"/>
      <c r="I35" s="1063"/>
      <c r="J35" s="1064"/>
      <c r="K35" s="1062"/>
      <c r="L35" s="1063"/>
      <c r="M35" s="1064"/>
      <c r="N35" s="1080"/>
      <c r="O35" s="1081"/>
      <c r="P35" s="1082"/>
      <c r="Q35" s="1057"/>
      <c r="R35" s="29"/>
      <c r="S35" s="29"/>
      <c r="T35" s="29"/>
    </row>
    <row r="36" spans="1:20" s="37" customFormat="1" ht="15">
      <c r="A36" s="1054"/>
      <c r="B36" s="988" t="s">
        <v>653</v>
      </c>
      <c r="C36" s="989" t="s">
        <v>654</v>
      </c>
      <c r="D36" s="990" t="s">
        <v>644</v>
      </c>
      <c r="E36" s="988" t="s">
        <v>653</v>
      </c>
      <c r="F36" s="989" t="s">
        <v>654</v>
      </c>
      <c r="G36" s="990" t="s">
        <v>644</v>
      </c>
      <c r="H36" s="988" t="s">
        <v>653</v>
      </c>
      <c r="I36" s="991" t="s">
        <v>654</v>
      </c>
      <c r="J36" s="990" t="s">
        <v>644</v>
      </c>
      <c r="K36" s="988" t="s">
        <v>653</v>
      </c>
      <c r="L36" s="991" t="s">
        <v>654</v>
      </c>
      <c r="M36" s="990" t="s">
        <v>644</v>
      </c>
      <c r="N36" s="992" t="s">
        <v>653</v>
      </c>
      <c r="O36" s="992" t="s">
        <v>654</v>
      </c>
      <c r="P36" s="993" t="s">
        <v>644</v>
      </c>
      <c r="Q36" s="1057"/>
      <c r="R36" s="29"/>
      <c r="S36" s="29"/>
      <c r="T36" s="29"/>
    </row>
    <row r="37" spans="1:20" s="37" customFormat="1" ht="15">
      <c r="A37" s="1055"/>
      <c r="B37" s="994" t="s">
        <v>23</v>
      </c>
      <c r="C37" s="995" t="s">
        <v>31</v>
      </c>
      <c r="D37" s="994" t="s">
        <v>645</v>
      </c>
      <c r="E37" s="997" t="s">
        <v>23</v>
      </c>
      <c r="F37" s="996" t="s">
        <v>31</v>
      </c>
      <c r="G37" s="994" t="s">
        <v>645</v>
      </c>
      <c r="H37" s="997" t="s">
        <v>23</v>
      </c>
      <c r="I37" s="997" t="s">
        <v>31</v>
      </c>
      <c r="J37" s="994" t="s">
        <v>645</v>
      </c>
      <c r="K37" s="994" t="s">
        <v>23</v>
      </c>
      <c r="L37" s="997" t="s">
        <v>31</v>
      </c>
      <c r="M37" s="994" t="s">
        <v>645</v>
      </c>
      <c r="N37" s="998" t="s">
        <v>23</v>
      </c>
      <c r="O37" s="998" t="s">
        <v>31</v>
      </c>
      <c r="P37" s="997" t="s">
        <v>645</v>
      </c>
      <c r="Q37" s="1058"/>
      <c r="R37" s="29"/>
      <c r="S37" s="29"/>
      <c r="T37" s="29"/>
    </row>
    <row r="38" spans="1:20" s="30" customFormat="1" ht="22.5" customHeight="1">
      <c r="A38" s="977" t="s">
        <v>248</v>
      </c>
      <c r="B38" s="973">
        <f>SUM(C38:D38)</f>
        <v>3278</v>
      </c>
      <c r="C38" s="973">
        <v>1588</v>
      </c>
      <c r="D38" s="973">
        <v>1690</v>
      </c>
      <c r="E38" s="973">
        <f>SUM(F38:G38)</f>
        <v>4745</v>
      </c>
      <c r="F38" s="973">
        <v>2184</v>
      </c>
      <c r="G38" s="973">
        <v>2561</v>
      </c>
      <c r="H38" s="973">
        <f>SUM(I38:J38)</f>
        <v>2915</v>
      </c>
      <c r="I38" s="973">
        <v>1380</v>
      </c>
      <c r="J38" s="973">
        <v>1535</v>
      </c>
      <c r="K38" s="973">
        <f>SUM(L38:M38)</f>
        <v>3218</v>
      </c>
      <c r="L38" s="973">
        <v>1589</v>
      </c>
      <c r="M38" s="973">
        <v>1629</v>
      </c>
      <c r="N38" s="973">
        <f>SUM(O38:P38)</f>
        <v>4721</v>
      </c>
      <c r="O38" s="973">
        <v>2157</v>
      </c>
      <c r="P38" s="973">
        <v>2564</v>
      </c>
      <c r="Q38" s="978" t="s">
        <v>248</v>
      </c>
      <c r="R38" s="29"/>
      <c r="S38" s="29"/>
      <c r="T38" s="29"/>
    </row>
    <row r="39" spans="1:20" s="30" customFormat="1" ht="22.5" customHeight="1">
      <c r="A39" s="980">
        <v>2010</v>
      </c>
      <c r="B39" s="973">
        <v>2415</v>
      </c>
      <c r="C39" s="973">
        <v>1238</v>
      </c>
      <c r="D39" s="973">
        <v>1177</v>
      </c>
      <c r="E39" s="973">
        <f>SUM(F39:G39)</f>
        <v>4328</v>
      </c>
      <c r="F39" s="973">
        <v>2024</v>
      </c>
      <c r="G39" s="973">
        <v>2304</v>
      </c>
      <c r="H39" s="973">
        <f>SUM(I39:J39)</f>
        <v>2480</v>
      </c>
      <c r="I39" s="973">
        <v>1181</v>
      </c>
      <c r="J39" s="973">
        <v>1299</v>
      </c>
      <c r="K39" s="973">
        <f>SUM(L39:M39)</f>
        <v>2610</v>
      </c>
      <c r="L39" s="973">
        <v>1271</v>
      </c>
      <c r="M39" s="973">
        <v>1339</v>
      </c>
      <c r="N39" s="973">
        <f>SUM(O39:P39)</f>
        <v>5642</v>
      </c>
      <c r="O39" s="973">
        <v>2604</v>
      </c>
      <c r="P39" s="973">
        <v>3038</v>
      </c>
      <c r="Q39" s="981">
        <v>2010</v>
      </c>
      <c r="R39" s="29"/>
      <c r="S39" s="29"/>
      <c r="T39" s="29"/>
    </row>
    <row r="40" spans="1:20" s="42" customFormat="1" ht="21.75" customHeight="1">
      <c r="A40" s="999">
        <v>2015</v>
      </c>
      <c r="B40" s="1000">
        <v>1611</v>
      </c>
      <c r="C40" s="1000">
        <v>832</v>
      </c>
      <c r="D40" s="1000">
        <v>779</v>
      </c>
      <c r="E40" s="1000">
        <f>SUM(F40:G40)</f>
        <v>3773</v>
      </c>
      <c r="F40" s="1000">
        <v>1806</v>
      </c>
      <c r="G40" s="1000">
        <v>1967</v>
      </c>
      <c r="H40" s="1000">
        <f>SUM(I40:J40)</f>
        <v>2415</v>
      </c>
      <c r="I40" s="1000">
        <v>1143</v>
      </c>
      <c r="J40" s="1000">
        <v>1272</v>
      </c>
      <c r="K40" s="1000">
        <f>SUM(L40:M40)</f>
        <v>2526</v>
      </c>
      <c r="L40" s="1000">
        <v>1247</v>
      </c>
      <c r="M40" s="1000">
        <v>1279</v>
      </c>
      <c r="N40" s="1000">
        <f>SUM(O40:P40)</f>
        <v>6144</v>
      </c>
      <c r="O40" s="1000">
        <v>2913</v>
      </c>
      <c r="P40" s="1000">
        <v>3231</v>
      </c>
      <c r="Q40" s="1003">
        <v>2015</v>
      </c>
      <c r="R40" s="442"/>
      <c r="S40" s="442"/>
      <c r="T40" s="442"/>
    </row>
    <row r="41" spans="1:17" ht="4.5" customHeight="1" thickBot="1">
      <c r="A41" s="444"/>
      <c r="B41" s="445"/>
      <c r="C41" s="446"/>
      <c r="D41" s="446"/>
      <c r="E41" s="447"/>
      <c r="F41" s="445"/>
      <c r="G41" s="446"/>
      <c r="H41" s="448"/>
      <c r="I41" s="448"/>
      <c r="J41" s="446"/>
      <c r="K41" s="448"/>
      <c r="L41" s="448"/>
      <c r="M41" s="446"/>
      <c r="N41" s="69"/>
      <c r="O41" s="69"/>
      <c r="P41" s="446"/>
      <c r="Q41" s="449"/>
    </row>
    <row r="42" ht="15.75">
      <c r="A42" s="969" t="s">
        <v>696</v>
      </c>
    </row>
    <row r="43" spans="1:14" ht="15.75">
      <c r="A43" s="1065" t="s">
        <v>699</v>
      </c>
      <c r="B43" s="1066"/>
      <c r="H43" s="428" t="s">
        <v>646</v>
      </c>
      <c r="N43" s="428"/>
    </row>
  </sheetData>
  <sheetProtection/>
  <mergeCells count="17">
    <mergeCell ref="E34:G35"/>
    <mergeCell ref="H6:J7"/>
    <mergeCell ref="H34:J35"/>
    <mergeCell ref="K6:M7"/>
    <mergeCell ref="K34:M35"/>
    <mergeCell ref="N6:P7"/>
    <mergeCell ref="N34:P35"/>
    <mergeCell ref="A3:F3"/>
    <mergeCell ref="H3:Q3"/>
    <mergeCell ref="A6:A9"/>
    <mergeCell ref="Q6:Q9"/>
    <mergeCell ref="E6:G7"/>
    <mergeCell ref="A43:B43"/>
    <mergeCell ref="A31:Q31"/>
    <mergeCell ref="A34:A37"/>
    <mergeCell ref="Q34:Q37"/>
    <mergeCell ref="B34:D35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H33"/>
  <sheetViews>
    <sheetView zoomScale="130" zoomScaleNormal="130" zoomScaleSheetLayoutView="100" zoomScalePageLayoutView="0" workbookViewId="0" topLeftCell="A1">
      <selection activeCell="A33" sqref="A33"/>
    </sheetView>
  </sheetViews>
  <sheetFormatPr defaultColWidth="8.88671875" defaultRowHeight="13.5" zeroHeight="1"/>
  <cols>
    <col min="1" max="1" width="8.88671875" style="124" customWidth="1"/>
    <col min="2" max="2" width="7.99609375" style="125" customWidth="1"/>
    <col min="3" max="3" width="8.21484375" style="125" customWidth="1"/>
    <col min="4" max="4" width="7.99609375" style="125" customWidth="1"/>
    <col min="5" max="7" width="9.10546875" style="125" customWidth="1"/>
    <col min="8" max="16384" width="8.88671875" style="124" customWidth="1"/>
  </cols>
  <sheetData>
    <row r="1" spans="1:8" s="121" customFormat="1" ht="11.25">
      <c r="A1" s="121" t="s">
        <v>125</v>
      </c>
      <c r="B1" s="122"/>
      <c r="C1" s="122"/>
      <c r="D1" s="122"/>
      <c r="E1" s="122"/>
      <c r="F1" s="122"/>
      <c r="G1" s="122"/>
      <c r="H1" s="123" t="s">
        <v>32</v>
      </c>
    </row>
    <row r="2" ht="12.75" customHeight="1"/>
    <row r="3" spans="1:8" s="128" customFormat="1" ht="22.5">
      <c r="A3" s="126" t="s">
        <v>375</v>
      </c>
      <c r="B3" s="126"/>
      <c r="C3" s="126"/>
      <c r="D3" s="126"/>
      <c r="E3" s="126"/>
      <c r="F3" s="126"/>
      <c r="G3" s="126"/>
      <c r="H3" s="127"/>
    </row>
    <row r="4" spans="1:8" s="128" customFormat="1" ht="20.25" customHeight="1">
      <c r="A4" s="126" t="s">
        <v>374</v>
      </c>
      <c r="B4" s="126"/>
      <c r="C4" s="126"/>
      <c r="D4" s="126"/>
      <c r="E4" s="126"/>
      <c r="F4" s="126"/>
      <c r="G4" s="126"/>
      <c r="H4" s="127"/>
    </row>
    <row r="5" spans="1:8" s="129" customFormat="1" ht="12.75" thickBot="1">
      <c r="A5" s="50" t="s">
        <v>124</v>
      </c>
      <c r="H5" s="129" t="s">
        <v>123</v>
      </c>
    </row>
    <row r="6" spans="1:8" s="129" customFormat="1" ht="18" customHeight="1">
      <c r="A6" s="1089" t="s">
        <v>379</v>
      </c>
      <c r="B6" s="1092" t="s">
        <v>380</v>
      </c>
      <c r="C6" s="1092" t="s">
        <v>381</v>
      </c>
      <c r="D6" s="1092" t="s">
        <v>382</v>
      </c>
      <c r="E6" s="530" t="s">
        <v>383</v>
      </c>
      <c r="F6" s="530"/>
      <c r="G6" s="531"/>
      <c r="H6" s="1086" t="s">
        <v>141</v>
      </c>
    </row>
    <row r="7" spans="1:8" s="129" customFormat="1" ht="15.75" customHeight="1">
      <c r="A7" s="1090"/>
      <c r="B7" s="1093"/>
      <c r="C7" s="1093"/>
      <c r="D7" s="1093"/>
      <c r="E7" s="1083" t="s">
        <v>378</v>
      </c>
      <c r="F7" s="1084"/>
      <c r="G7" s="1085"/>
      <c r="H7" s="1087"/>
    </row>
    <row r="8" spans="1:8" s="129" customFormat="1" ht="36" customHeight="1">
      <c r="A8" s="1091"/>
      <c r="B8" s="532" t="s">
        <v>142</v>
      </c>
      <c r="C8" s="532" t="s">
        <v>376</v>
      </c>
      <c r="D8" s="533" t="s">
        <v>377</v>
      </c>
      <c r="E8" s="534"/>
      <c r="F8" s="535" t="s">
        <v>384</v>
      </c>
      <c r="G8" s="536" t="s">
        <v>385</v>
      </c>
      <c r="H8" s="1088"/>
    </row>
    <row r="9" spans="1:8" s="129" customFormat="1" ht="19.5" customHeight="1">
      <c r="A9" s="537">
        <v>2015</v>
      </c>
      <c r="B9" s="538">
        <v>13117</v>
      </c>
      <c r="C9" s="538">
        <v>9497</v>
      </c>
      <c r="D9" s="538">
        <v>3620</v>
      </c>
      <c r="E9" s="539">
        <v>151.7117742308582</v>
      </c>
      <c r="F9" s="539">
        <v>109.84270182743465</v>
      </c>
      <c r="G9" s="539">
        <v>41.869072403423544</v>
      </c>
      <c r="H9" s="540">
        <v>2015</v>
      </c>
    </row>
    <row r="10" spans="1:8" s="129" customFormat="1" ht="19.5" customHeight="1">
      <c r="A10" s="537">
        <v>2016</v>
      </c>
      <c r="B10" s="538">
        <v>12931</v>
      </c>
      <c r="C10" s="538">
        <v>9351</v>
      </c>
      <c r="D10" s="538">
        <v>3580</v>
      </c>
      <c r="E10" s="539">
        <v>149.06051873198848</v>
      </c>
      <c r="F10" s="539">
        <v>107.79250720461096</v>
      </c>
      <c r="G10" s="539">
        <v>41.268011527377524</v>
      </c>
      <c r="H10" s="540">
        <v>2016</v>
      </c>
    </row>
    <row r="11" spans="1:8" s="129" customFormat="1" ht="19.5" customHeight="1">
      <c r="A11" s="537">
        <v>2017</v>
      </c>
      <c r="B11" s="538">
        <v>12910</v>
      </c>
      <c r="C11" s="538">
        <v>9206</v>
      </c>
      <c r="D11" s="538">
        <v>3704</v>
      </c>
      <c r="E11" s="539">
        <v>148.8184438040346</v>
      </c>
      <c r="F11" s="539">
        <v>106.12103746397695</v>
      </c>
      <c r="G11" s="539">
        <v>42.69740634005764</v>
      </c>
      <c r="H11" s="540">
        <v>2017</v>
      </c>
    </row>
    <row r="12" spans="1:8" s="129" customFormat="1" ht="19.5" customHeight="1">
      <c r="A12" s="537">
        <v>2018</v>
      </c>
      <c r="B12" s="538">
        <v>12890</v>
      </c>
      <c r="C12" s="538">
        <v>9142</v>
      </c>
      <c r="D12" s="538">
        <v>3748</v>
      </c>
      <c r="E12" s="539">
        <v>159.2</v>
      </c>
      <c r="F12" s="539">
        <v>112.892072116572</v>
      </c>
      <c r="G12" s="539">
        <v>46.283032847616695</v>
      </c>
      <c r="H12" s="540">
        <v>2018</v>
      </c>
    </row>
    <row r="13" spans="1:8" s="404" customFormat="1" ht="19.5" customHeight="1">
      <c r="A13" s="541">
        <v>2019</v>
      </c>
      <c r="B13" s="542">
        <f>SUM(C13:D13)</f>
        <v>12863</v>
      </c>
      <c r="C13" s="542">
        <v>8901</v>
      </c>
      <c r="D13" s="542">
        <v>3962</v>
      </c>
      <c r="E13" s="543">
        <f>SUM(F13:G13)</f>
        <v>158.84168930600148</v>
      </c>
      <c r="F13" s="543">
        <f>(C13/8098)*100</f>
        <v>109.91602864904915</v>
      </c>
      <c r="G13" s="543">
        <f>(D13/8098)*100</f>
        <v>48.92566065695234</v>
      </c>
      <c r="H13" s="544">
        <v>2019</v>
      </c>
    </row>
    <row r="14" spans="1:8" s="14" customFormat="1" ht="18.75" customHeight="1" hidden="1">
      <c r="A14" s="17" t="s">
        <v>143</v>
      </c>
      <c r="B14" s="405">
        <f aca="true" t="shared" si="0" ref="B14:B29">SUM(C14:D14)</f>
        <v>1802</v>
      </c>
      <c r="C14" s="405">
        <v>1372</v>
      </c>
      <c r="D14" s="405">
        <v>430</v>
      </c>
      <c r="E14" s="130" t="s">
        <v>171</v>
      </c>
      <c r="F14" s="130" t="s">
        <v>171</v>
      </c>
      <c r="G14" s="130" t="s">
        <v>171</v>
      </c>
      <c r="H14" s="406" t="s">
        <v>144</v>
      </c>
    </row>
    <row r="15" spans="1:8" s="14" customFormat="1" ht="18.75" customHeight="1" hidden="1">
      <c r="A15" s="17" t="s">
        <v>145</v>
      </c>
      <c r="B15" s="405">
        <f t="shared" si="0"/>
        <v>483</v>
      </c>
      <c r="C15" s="405">
        <v>304</v>
      </c>
      <c r="D15" s="405">
        <v>179</v>
      </c>
      <c r="E15" s="130" t="s">
        <v>171</v>
      </c>
      <c r="F15" s="130" t="s">
        <v>171</v>
      </c>
      <c r="G15" s="130" t="s">
        <v>171</v>
      </c>
      <c r="H15" s="131" t="s">
        <v>146</v>
      </c>
    </row>
    <row r="16" spans="1:8" s="14" customFormat="1" ht="18.75" customHeight="1" hidden="1">
      <c r="A16" s="17" t="s">
        <v>147</v>
      </c>
      <c r="B16" s="405">
        <f t="shared" si="0"/>
        <v>1274</v>
      </c>
      <c r="C16" s="405">
        <v>918</v>
      </c>
      <c r="D16" s="405">
        <v>356</v>
      </c>
      <c r="E16" s="130" t="s">
        <v>171</v>
      </c>
      <c r="F16" s="130" t="s">
        <v>171</v>
      </c>
      <c r="G16" s="130" t="s">
        <v>171</v>
      </c>
      <c r="H16" s="131" t="s">
        <v>148</v>
      </c>
    </row>
    <row r="17" spans="1:8" s="14" customFormat="1" ht="18.75" customHeight="1" hidden="1">
      <c r="A17" s="17" t="s">
        <v>149</v>
      </c>
      <c r="B17" s="405">
        <f t="shared" si="0"/>
        <v>869</v>
      </c>
      <c r="C17" s="405">
        <v>538</v>
      </c>
      <c r="D17" s="405">
        <v>331</v>
      </c>
      <c r="E17" s="130" t="s">
        <v>171</v>
      </c>
      <c r="F17" s="130" t="s">
        <v>171</v>
      </c>
      <c r="G17" s="130" t="s">
        <v>171</v>
      </c>
      <c r="H17" s="131" t="s">
        <v>150</v>
      </c>
    </row>
    <row r="18" spans="1:8" s="14" customFormat="1" ht="18.75" customHeight="1" hidden="1">
      <c r="A18" s="17" t="s">
        <v>151</v>
      </c>
      <c r="B18" s="405">
        <f t="shared" si="0"/>
        <v>1681</v>
      </c>
      <c r="C18" s="405">
        <v>1049</v>
      </c>
      <c r="D18" s="405">
        <v>632</v>
      </c>
      <c r="E18" s="130" t="s">
        <v>171</v>
      </c>
      <c r="F18" s="130" t="s">
        <v>171</v>
      </c>
      <c r="G18" s="130" t="s">
        <v>171</v>
      </c>
      <c r="H18" s="131" t="s">
        <v>152</v>
      </c>
    </row>
    <row r="19" spans="1:8" s="14" customFormat="1" ht="18.75" customHeight="1" hidden="1">
      <c r="A19" s="17" t="s">
        <v>153</v>
      </c>
      <c r="B19" s="405">
        <f t="shared" si="0"/>
        <v>1058</v>
      </c>
      <c r="C19" s="405">
        <v>755</v>
      </c>
      <c r="D19" s="405">
        <v>303</v>
      </c>
      <c r="E19" s="130" t="s">
        <v>171</v>
      </c>
      <c r="F19" s="130" t="s">
        <v>171</v>
      </c>
      <c r="G19" s="130" t="s">
        <v>171</v>
      </c>
      <c r="H19" s="131" t="s">
        <v>154</v>
      </c>
    </row>
    <row r="20" spans="1:8" s="14" customFormat="1" ht="18.75" customHeight="1" hidden="1">
      <c r="A20" s="17" t="s">
        <v>155</v>
      </c>
      <c r="B20" s="405">
        <f t="shared" si="0"/>
        <v>1201</v>
      </c>
      <c r="C20" s="405">
        <v>908</v>
      </c>
      <c r="D20" s="405">
        <v>293</v>
      </c>
      <c r="E20" s="130" t="s">
        <v>171</v>
      </c>
      <c r="F20" s="130" t="s">
        <v>171</v>
      </c>
      <c r="G20" s="130" t="s">
        <v>171</v>
      </c>
      <c r="H20" s="131" t="s">
        <v>156</v>
      </c>
    </row>
    <row r="21" spans="1:8" s="14" customFormat="1" ht="18.75" customHeight="1" hidden="1">
      <c r="A21" s="17" t="s">
        <v>157</v>
      </c>
      <c r="B21" s="405">
        <f t="shared" si="0"/>
        <v>2304</v>
      </c>
      <c r="C21" s="405">
        <v>1902</v>
      </c>
      <c r="D21" s="405">
        <v>402</v>
      </c>
      <c r="E21" s="130" t="s">
        <v>171</v>
      </c>
      <c r="F21" s="130" t="s">
        <v>171</v>
      </c>
      <c r="G21" s="130" t="s">
        <v>171</v>
      </c>
      <c r="H21" s="131" t="s">
        <v>158</v>
      </c>
    </row>
    <row r="22" spans="1:8" s="14" customFormat="1" ht="18.75" customHeight="1" hidden="1">
      <c r="A22" s="17" t="s">
        <v>159</v>
      </c>
      <c r="B22" s="405">
        <f t="shared" si="0"/>
        <v>1143</v>
      </c>
      <c r="C22" s="405">
        <v>896</v>
      </c>
      <c r="D22" s="405">
        <v>247</v>
      </c>
      <c r="E22" s="130" t="s">
        <v>171</v>
      </c>
      <c r="F22" s="130" t="s">
        <v>171</v>
      </c>
      <c r="G22" s="130" t="s">
        <v>171</v>
      </c>
      <c r="H22" s="131" t="s">
        <v>160</v>
      </c>
    </row>
    <row r="23" spans="1:8" s="14" customFormat="1" ht="18.75" customHeight="1" hidden="1">
      <c r="A23" s="17" t="s">
        <v>161</v>
      </c>
      <c r="B23" s="405">
        <f t="shared" si="0"/>
        <v>587</v>
      </c>
      <c r="C23" s="405">
        <v>362</v>
      </c>
      <c r="D23" s="405">
        <v>225</v>
      </c>
      <c r="E23" s="130" t="s">
        <v>171</v>
      </c>
      <c r="F23" s="130" t="s">
        <v>171</v>
      </c>
      <c r="G23" s="130" t="s">
        <v>171</v>
      </c>
      <c r="H23" s="131" t="s">
        <v>162</v>
      </c>
    </row>
    <row r="24" spans="1:8" s="14" customFormat="1" ht="18.75" customHeight="1" hidden="1">
      <c r="A24" s="17" t="s">
        <v>163</v>
      </c>
      <c r="B24" s="405">
        <f t="shared" si="0"/>
        <v>105</v>
      </c>
      <c r="C24" s="405">
        <v>64</v>
      </c>
      <c r="D24" s="405">
        <v>41</v>
      </c>
      <c r="E24" s="130" t="s">
        <v>171</v>
      </c>
      <c r="F24" s="130" t="s">
        <v>171</v>
      </c>
      <c r="G24" s="130" t="s">
        <v>171</v>
      </c>
      <c r="H24" s="131" t="s">
        <v>164</v>
      </c>
    </row>
    <row r="25" spans="1:8" s="14" customFormat="1" ht="18.75" customHeight="1" hidden="1">
      <c r="A25" s="17" t="s">
        <v>165</v>
      </c>
      <c r="B25" s="405">
        <f t="shared" si="0"/>
        <v>308</v>
      </c>
      <c r="C25" s="405">
        <v>288</v>
      </c>
      <c r="D25" s="405">
        <v>20</v>
      </c>
      <c r="E25" s="130" t="s">
        <v>171</v>
      </c>
      <c r="F25" s="130" t="s">
        <v>171</v>
      </c>
      <c r="G25" s="130" t="s">
        <v>171</v>
      </c>
      <c r="H25" s="131" t="s">
        <v>166</v>
      </c>
    </row>
    <row r="26" spans="1:8" s="14" customFormat="1" ht="18.75" customHeight="1" hidden="1">
      <c r="A26" s="17" t="s">
        <v>167</v>
      </c>
      <c r="B26" s="405">
        <f t="shared" si="0"/>
        <v>0</v>
      </c>
      <c r="C26" s="148" t="s">
        <v>171</v>
      </c>
      <c r="D26" s="148" t="s">
        <v>171</v>
      </c>
      <c r="E26" s="130" t="s">
        <v>171</v>
      </c>
      <c r="F26" s="130" t="s">
        <v>171</v>
      </c>
      <c r="G26" s="130" t="s">
        <v>171</v>
      </c>
      <c r="H26" s="131" t="s">
        <v>26</v>
      </c>
    </row>
    <row r="27" spans="1:8" s="14" customFormat="1" ht="18.75" customHeight="1" hidden="1">
      <c r="A27" s="17" t="s">
        <v>168</v>
      </c>
      <c r="B27" s="405">
        <f t="shared" si="0"/>
        <v>193</v>
      </c>
      <c r="C27" s="405">
        <v>128</v>
      </c>
      <c r="D27" s="405">
        <v>65</v>
      </c>
      <c r="E27" s="130" t="s">
        <v>171</v>
      </c>
      <c r="F27" s="130" t="s">
        <v>171</v>
      </c>
      <c r="G27" s="130" t="s">
        <v>171</v>
      </c>
      <c r="H27" s="131" t="s">
        <v>27</v>
      </c>
    </row>
    <row r="28" spans="1:8" s="14" customFormat="1" ht="18.75" customHeight="1" hidden="1">
      <c r="A28" s="17" t="s">
        <v>169</v>
      </c>
      <c r="B28" s="405">
        <f t="shared" si="0"/>
        <v>201</v>
      </c>
      <c r="C28" s="405">
        <v>156</v>
      </c>
      <c r="D28" s="405">
        <v>45</v>
      </c>
      <c r="E28" s="130" t="s">
        <v>171</v>
      </c>
      <c r="F28" s="130" t="s">
        <v>171</v>
      </c>
      <c r="G28" s="130" t="s">
        <v>171</v>
      </c>
      <c r="H28" s="131" t="s">
        <v>28</v>
      </c>
    </row>
    <row r="29" spans="1:8" s="14" customFormat="1" ht="18.75" customHeight="1" hidden="1">
      <c r="A29" s="17" t="s">
        <v>170</v>
      </c>
      <c r="B29" s="405">
        <f t="shared" si="0"/>
        <v>795</v>
      </c>
      <c r="C29" s="405">
        <v>633</v>
      </c>
      <c r="D29" s="405">
        <v>162</v>
      </c>
      <c r="E29" s="130" t="s">
        <v>171</v>
      </c>
      <c r="F29" s="130" t="s">
        <v>171</v>
      </c>
      <c r="G29" s="130" t="s">
        <v>171</v>
      </c>
      <c r="H29" s="131" t="s">
        <v>29</v>
      </c>
    </row>
    <row r="30" spans="1:8" s="129" customFormat="1" ht="7.5" customHeight="1" thickBot="1">
      <c r="A30" s="132"/>
      <c r="B30" s="133"/>
      <c r="C30" s="133"/>
      <c r="D30" s="133"/>
      <c r="E30" s="133"/>
      <c r="F30" s="133"/>
      <c r="G30" s="133"/>
      <c r="H30" s="134"/>
    </row>
    <row r="31" spans="1:8" s="129" customFormat="1" ht="3" customHeight="1">
      <c r="A31" s="135"/>
      <c r="H31" s="124"/>
    </row>
    <row r="32" spans="1:8" s="129" customFormat="1" ht="12.75" customHeight="1">
      <c r="A32" s="529" t="s">
        <v>701</v>
      </c>
      <c r="B32" s="136"/>
      <c r="C32" s="137"/>
      <c r="D32" s="137"/>
      <c r="F32" s="137"/>
      <c r="G32" s="137"/>
      <c r="H32" s="137" t="s">
        <v>252</v>
      </c>
    </row>
    <row r="33" spans="1:2" ht="16.5" customHeight="1">
      <c r="A33" s="50"/>
      <c r="B33" s="136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</sheetData>
  <sheetProtection/>
  <mergeCells count="6">
    <mergeCell ref="E7:G7"/>
    <mergeCell ref="H6:H8"/>
    <mergeCell ref="A6:A8"/>
    <mergeCell ref="B6:B7"/>
    <mergeCell ref="C6:C7"/>
    <mergeCell ref="D6:D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O35"/>
  <sheetViews>
    <sheetView view="pageBreakPreview" zoomScaleSheetLayoutView="100" zoomScalePageLayoutView="0" workbookViewId="0" topLeftCell="A1">
      <selection activeCell="A35" sqref="A35"/>
    </sheetView>
  </sheetViews>
  <sheetFormatPr defaultColWidth="0" defaultRowHeight="13.5" zeroHeight="1"/>
  <cols>
    <col min="1" max="1" width="10.4453125" style="25" customWidth="1"/>
    <col min="2" max="2" width="10.88671875" style="22" customWidth="1"/>
    <col min="3" max="4" width="10.88671875" style="23" customWidth="1"/>
    <col min="5" max="5" width="10.88671875" style="24" customWidth="1"/>
    <col min="6" max="6" width="10.88671875" style="25" customWidth="1"/>
    <col min="7" max="7" width="10.88671875" style="26" customWidth="1"/>
    <col min="8" max="13" width="9.99609375" style="26" customWidth="1"/>
    <col min="14" max="14" width="9.3359375" style="26" customWidth="1"/>
    <col min="15" max="17" width="0.55078125" style="26" customWidth="1"/>
    <col min="18" max="18" width="7.99609375" style="26" customWidth="1"/>
    <col min="19" max="16384" width="0" style="26" hidden="1" customWidth="1"/>
  </cols>
  <sheetData>
    <row r="1" spans="1:14" s="138" customFormat="1" ht="11.25" customHeight="1">
      <c r="A1" s="138" t="s">
        <v>125</v>
      </c>
      <c r="B1" s="386"/>
      <c r="C1" s="387"/>
      <c r="D1" s="387"/>
      <c r="E1" s="388"/>
      <c r="F1" s="389"/>
      <c r="N1" s="140" t="s">
        <v>32</v>
      </c>
    </row>
    <row r="2" spans="2:6" s="14" customFormat="1" ht="12.75" customHeight="1">
      <c r="B2" s="390"/>
      <c r="C2" s="391"/>
      <c r="D2" s="391"/>
      <c r="E2" s="392"/>
      <c r="F2" s="393"/>
    </row>
    <row r="3" spans="1:14" s="396" customFormat="1" ht="23.25">
      <c r="A3" s="1094" t="s">
        <v>386</v>
      </c>
      <c r="B3" s="1043"/>
      <c r="C3" s="1043"/>
      <c r="D3" s="1043"/>
      <c r="E3" s="1043"/>
      <c r="F3" s="1043"/>
      <c r="G3" s="1043"/>
      <c r="H3" s="394" t="s">
        <v>387</v>
      </c>
      <c r="I3" s="394"/>
      <c r="J3" s="394"/>
      <c r="K3" s="394"/>
      <c r="L3" s="394"/>
      <c r="M3" s="394"/>
      <c r="N3" s="395"/>
    </row>
    <row r="4" s="397" customFormat="1" ht="15.75" customHeight="1"/>
    <row r="5" spans="1:14" s="14" customFormat="1" ht="14.25" customHeight="1" thickBot="1">
      <c r="A5" s="20" t="s">
        <v>121</v>
      </c>
      <c r="B5" s="13"/>
      <c r="C5" s="20"/>
      <c r="D5" s="20"/>
      <c r="E5" s="13"/>
      <c r="F5" s="13"/>
      <c r="G5" s="70"/>
      <c r="H5" s="13"/>
      <c r="I5" s="13"/>
      <c r="J5" s="13"/>
      <c r="K5" s="13"/>
      <c r="L5" s="13"/>
      <c r="M5" s="70"/>
      <c r="N5" s="70" t="s">
        <v>396</v>
      </c>
    </row>
    <row r="6" spans="1:14" s="15" customFormat="1" ht="15" customHeight="1">
      <c r="A6" s="1095" t="s">
        <v>366</v>
      </c>
      <c r="B6" s="546" t="s">
        <v>397</v>
      </c>
      <c r="C6" s="547" t="s">
        <v>390</v>
      </c>
      <c r="D6" s="548" t="s">
        <v>398</v>
      </c>
      <c r="E6" s="549" t="s">
        <v>399</v>
      </c>
      <c r="F6" s="550" t="s">
        <v>400</v>
      </c>
      <c r="G6" s="551" t="s">
        <v>401</v>
      </c>
      <c r="H6" s="550" t="s">
        <v>402</v>
      </c>
      <c r="I6" s="550" t="s">
        <v>403</v>
      </c>
      <c r="J6" s="550" t="s">
        <v>404</v>
      </c>
      <c r="K6" s="551" t="s">
        <v>405</v>
      </c>
      <c r="L6" s="550" t="s">
        <v>406</v>
      </c>
      <c r="M6" s="551" t="s">
        <v>407</v>
      </c>
      <c r="N6" s="1048" t="s">
        <v>34</v>
      </c>
    </row>
    <row r="7" spans="1:14" s="15" customFormat="1" ht="15" customHeight="1">
      <c r="A7" s="1046"/>
      <c r="B7" s="552"/>
      <c r="C7" s="553" t="s">
        <v>391</v>
      </c>
      <c r="D7" s="553" t="s">
        <v>391</v>
      </c>
      <c r="E7" s="554"/>
      <c r="F7" s="555" t="s">
        <v>408</v>
      </c>
      <c r="G7" s="554" t="s">
        <v>409</v>
      </c>
      <c r="H7" s="555" t="s">
        <v>410</v>
      </c>
      <c r="I7" s="555" t="s">
        <v>411</v>
      </c>
      <c r="J7" s="555" t="s">
        <v>412</v>
      </c>
      <c r="K7" s="554" t="s">
        <v>413</v>
      </c>
      <c r="L7" s="555" t="s">
        <v>414</v>
      </c>
      <c r="M7" s="554"/>
      <c r="N7" s="1049"/>
    </row>
    <row r="8" spans="1:14" s="15" customFormat="1" ht="15" customHeight="1">
      <c r="A8" s="1046"/>
      <c r="B8" s="552"/>
      <c r="C8" s="555" t="s">
        <v>388</v>
      </c>
      <c r="D8" s="555" t="s">
        <v>392</v>
      </c>
      <c r="E8" s="554" t="s">
        <v>75</v>
      </c>
      <c r="F8" s="555" t="s">
        <v>77</v>
      </c>
      <c r="G8" s="554" t="s">
        <v>79</v>
      </c>
      <c r="H8" s="556" t="s">
        <v>81</v>
      </c>
      <c r="I8" s="556" t="s">
        <v>83</v>
      </c>
      <c r="J8" s="556" t="s">
        <v>85</v>
      </c>
      <c r="K8" s="556" t="s">
        <v>87</v>
      </c>
      <c r="L8" s="556" t="s">
        <v>89</v>
      </c>
      <c r="M8" s="556" t="s">
        <v>393</v>
      </c>
      <c r="N8" s="1049"/>
    </row>
    <row r="9" spans="1:14" s="15" customFormat="1" ht="15" customHeight="1">
      <c r="A9" s="1047"/>
      <c r="B9" s="557" t="s">
        <v>23</v>
      </c>
      <c r="C9" s="558" t="s">
        <v>389</v>
      </c>
      <c r="D9" s="558" t="s">
        <v>389</v>
      </c>
      <c r="E9" s="559" t="s">
        <v>76</v>
      </c>
      <c r="F9" s="559" t="s">
        <v>78</v>
      </c>
      <c r="G9" s="559" t="s">
        <v>80</v>
      </c>
      <c r="H9" s="558" t="s">
        <v>82</v>
      </c>
      <c r="I9" s="558" t="s">
        <v>84</v>
      </c>
      <c r="J9" s="558" t="s">
        <v>86</v>
      </c>
      <c r="K9" s="558" t="s">
        <v>88</v>
      </c>
      <c r="L9" s="558" t="s">
        <v>90</v>
      </c>
      <c r="M9" s="558" t="s">
        <v>394</v>
      </c>
      <c r="N9" s="1050"/>
    </row>
    <row r="10" spans="1:14" s="14" customFormat="1" ht="38.25" customHeight="1" hidden="1">
      <c r="A10" s="560" t="s">
        <v>119</v>
      </c>
      <c r="B10" s="561">
        <v>14840</v>
      </c>
      <c r="C10" s="561" t="s">
        <v>38</v>
      </c>
      <c r="D10" s="561"/>
      <c r="E10" s="561" t="s">
        <v>38</v>
      </c>
      <c r="F10" s="561" t="s">
        <v>38</v>
      </c>
      <c r="G10" s="561" t="s">
        <v>38</v>
      </c>
      <c r="H10" s="561" t="s">
        <v>38</v>
      </c>
      <c r="I10" s="561" t="s">
        <v>38</v>
      </c>
      <c r="J10" s="561" t="s">
        <v>38</v>
      </c>
      <c r="K10" s="561" t="s">
        <v>38</v>
      </c>
      <c r="L10" s="561" t="s">
        <v>38</v>
      </c>
      <c r="M10" s="561" t="s">
        <v>38</v>
      </c>
      <c r="N10" s="560" t="s">
        <v>119</v>
      </c>
    </row>
    <row r="11" spans="1:14" s="14" customFormat="1" ht="38.25" customHeight="1">
      <c r="A11" s="560" t="s">
        <v>116</v>
      </c>
      <c r="B11" s="562">
        <v>12066</v>
      </c>
      <c r="C11" s="561" t="s">
        <v>38</v>
      </c>
      <c r="D11" s="561" t="s">
        <v>38</v>
      </c>
      <c r="E11" s="561" t="s">
        <v>38</v>
      </c>
      <c r="F11" s="561" t="s">
        <v>38</v>
      </c>
      <c r="G11" s="561" t="s">
        <v>38</v>
      </c>
      <c r="H11" s="561" t="s">
        <v>38</v>
      </c>
      <c r="I11" s="561" t="s">
        <v>38</v>
      </c>
      <c r="J11" s="561" t="s">
        <v>38</v>
      </c>
      <c r="K11" s="561" t="s">
        <v>38</v>
      </c>
      <c r="L11" s="561" t="s">
        <v>38</v>
      </c>
      <c r="M11" s="561" t="s">
        <v>38</v>
      </c>
      <c r="N11" s="560" t="s">
        <v>116</v>
      </c>
    </row>
    <row r="12" spans="1:14" s="14" customFormat="1" ht="38.25" customHeight="1">
      <c r="A12" s="563" t="s">
        <v>117</v>
      </c>
      <c r="B12" s="562">
        <v>10897</v>
      </c>
      <c r="C12" s="561" t="s">
        <v>120</v>
      </c>
      <c r="D12" s="561" t="s">
        <v>38</v>
      </c>
      <c r="E12" s="561" t="s">
        <v>38</v>
      </c>
      <c r="F12" s="561" t="s">
        <v>365</v>
      </c>
      <c r="G12" s="561" t="s">
        <v>38</v>
      </c>
      <c r="H12" s="561" t="s">
        <v>38</v>
      </c>
      <c r="I12" s="561" t="s">
        <v>38</v>
      </c>
      <c r="J12" s="561" t="s">
        <v>38</v>
      </c>
      <c r="K12" s="561" t="s">
        <v>38</v>
      </c>
      <c r="L12" s="561" t="s">
        <v>38</v>
      </c>
      <c r="M12" s="561" t="s">
        <v>120</v>
      </c>
      <c r="N12" s="563" t="s">
        <v>117</v>
      </c>
    </row>
    <row r="13" spans="1:15" s="14" customFormat="1" ht="38.25" customHeight="1">
      <c r="A13" s="563" t="s">
        <v>118</v>
      </c>
      <c r="B13" s="562">
        <f>SUM(C13:D13)</f>
        <v>9843</v>
      </c>
      <c r="C13" s="561">
        <v>72</v>
      </c>
      <c r="D13" s="561">
        <f>SUM(E13:M13)</f>
        <v>9771</v>
      </c>
      <c r="E13" s="561">
        <v>246</v>
      </c>
      <c r="F13" s="561">
        <v>3042</v>
      </c>
      <c r="G13" s="561">
        <v>2641</v>
      </c>
      <c r="H13" s="561">
        <v>1561</v>
      </c>
      <c r="I13" s="561">
        <v>813</v>
      </c>
      <c r="J13" s="561">
        <v>765</v>
      </c>
      <c r="K13" s="561">
        <v>457</v>
      </c>
      <c r="L13" s="561">
        <v>198</v>
      </c>
      <c r="M13" s="561">
        <v>48</v>
      </c>
      <c r="N13" s="563" t="s">
        <v>118</v>
      </c>
      <c r="O13" s="397"/>
    </row>
    <row r="14" spans="1:15" s="14" customFormat="1" ht="38.25" customHeight="1">
      <c r="A14" s="563" t="s">
        <v>250</v>
      </c>
      <c r="B14" s="562">
        <f>SUM(C14:D14)</f>
        <v>9006</v>
      </c>
      <c r="C14" s="561">
        <v>71</v>
      </c>
      <c r="D14" s="561">
        <f>SUM(E14:M14)</f>
        <v>8935</v>
      </c>
      <c r="E14" s="561">
        <v>215</v>
      </c>
      <c r="F14" s="561">
        <v>3101</v>
      </c>
      <c r="G14" s="561">
        <v>2256</v>
      </c>
      <c r="H14" s="561">
        <v>1265</v>
      </c>
      <c r="I14" s="561">
        <v>667</v>
      </c>
      <c r="J14" s="561">
        <v>647</v>
      </c>
      <c r="K14" s="561">
        <v>481</v>
      </c>
      <c r="L14" s="561">
        <v>233</v>
      </c>
      <c r="M14" s="561">
        <v>70</v>
      </c>
      <c r="N14" s="563" t="s">
        <v>250</v>
      </c>
      <c r="O14" s="397"/>
    </row>
    <row r="15" spans="1:14" s="397" customFormat="1" ht="38.25" customHeight="1">
      <c r="A15" s="564" t="s">
        <v>251</v>
      </c>
      <c r="B15" s="565">
        <f>SUM(C15:D15)</f>
        <v>8646</v>
      </c>
      <c r="C15" s="566">
        <v>54</v>
      </c>
      <c r="D15" s="566">
        <f>SUM(E15:M15)</f>
        <v>8592</v>
      </c>
      <c r="E15" s="566">
        <v>160</v>
      </c>
      <c r="F15" s="566">
        <v>3403</v>
      </c>
      <c r="G15" s="566">
        <v>2058</v>
      </c>
      <c r="H15" s="566">
        <v>1018</v>
      </c>
      <c r="I15" s="566">
        <v>574</v>
      </c>
      <c r="J15" s="566">
        <v>558</v>
      </c>
      <c r="K15" s="566">
        <v>440</v>
      </c>
      <c r="L15" s="566">
        <v>280</v>
      </c>
      <c r="M15" s="566">
        <v>101</v>
      </c>
      <c r="N15" s="564" t="s">
        <v>251</v>
      </c>
    </row>
    <row r="16" spans="1:14" s="14" customFormat="1" ht="13.5" customHeight="1" hidden="1">
      <c r="A16" s="17" t="s">
        <v>39</v>
      </c>
      <c r="B16" s="16">
        <f aca="true" t="shared" si="0" ref="B16:M16">SUM(B17:B32)</f>
        <v>11860</v>
      </c>
      <c r="C16" s="16">
        <f t="shared" si="0"/>
        <v>79</v>
      </c>
      <c r="D16" s="16"/>
      <c r="E16" s="16"/>
      <c r="F16" s="16">
        <f t="shared" si="0"/>
        <v>5483</v>
      </c>
      <c r="G16" s="16">
        <f t="shared" si="0"/>
        <v>3101</v>
      </c>
      <c r="H16" s="16">
        <f t="shared" si="0"/>
        <v>1398</v>
      </c>
      <c r="I16" s="16">
        <f t="shared" si="0"/>
        <v>1295</v>
      </c>
      <c r="J16" s="16">
        <f t="shared" si="0"/>
        <v>329</v>
      </c>
      <c r="K16" s="16">
        <f t="shared" si="0"/>
        <v>128</v>
      </c>
      <c r="L16" s="16">
        <f t="shared" si="0"/>
        <v>41</v>
      </c>
      <c r="M16" s="16">
        <f t="shared" si="0"/>
        <v>6</v>
      </c>
      <c r="N16" s="18" t="s">
        <v>39</v>
      </c>
    </row>
    <row r="17" spans="1:14" s="14" customFormat="1" ht="14.25" customHeight="1" hidden="1">
      <c r="A17" s="17" t="s">
        <v>172</v>
      </c>
      <c r="B17" s="16">
        <v>1270</v>
      </c>
      <c r="C17" s="16">
        <v>13</v>
      </c>
      <c r="D17" s="16"/>
      <c r="E17" s="16"/>
      <c r="F17" s="16">
        <v>749</v>
      </c>
      <c r="G17" s="16">
        <v>252</v>
      </c>
      <c r="H17" s="16">
        <v>122</v>
      </c>
      <c r="I17" s="16">
        <v>94</v>
      </c>
      <c r="J17" s="16">
        <v>29</v>
      </c>
      <c r="K17" s="16">
        <v>9</v>
      </c>
      <c r="L17" s="16">
        <v>2</v>
      </c>
      <c r="M17" s="16">
        <v>0</v>
      </c>
      <c r="N17" s="13" t="s">
        <v>40</v>
      </c>
    </row>
    <row r="18" spans="1:14" s="14" customFormat="1" ht="14.25" customHeight="1" hidden="1">
      <c r="A18" s="17" t="s">
        <v>173</v>
      </c>
      <c r="B18" s="16">
        <v>393</v>
      </c>
      <c r="C18" s="16">
        <v>2</v>
      </c>
      <c r="D18" s="16"/>
      <c r="E18" s="16"/>
      <c r="F18" s="16">
        <v>143</v>
      </c>
      <c r="G18" s="16">
        <v>117</v>
      </c>
      <c r="H18" s="16">
        <v>39</v>
      </c>
      <c r="I18" s="16">
        <v>76</v>
      </c>
      <c r="J18" s="16">
        <v>14</v>
      </c>
      <c r="K18" s="16">
        <v>2</v>
      </c>
      <c r="L18" s="16">
        <v>0</v>
      </c>
      <c r="M18" s="16">
        <v>0</v>
      </c>
      <c r="N18" s="19" t="s">
        <v>41</v>
      </c>
    </row>
    <row r="19" spans="1:14" s="14" customFormat="1" ht="14.25" customHeight="1" hidden="1">
      <c r="A19" s="17" t="s">
        <v>174</v>
      </c>
      <c r="B19" s="16">
        <v>950</v>
      </c>
      <c r="C19" s="16">
        <v>5</v>
      </c>
      <c r="D19" s="16"/>
      <c r="E19" s="16"/>
      <c r="F19" s="16">
        <v>393</v>
      </c>
      <c r="G19" s="16">
        <v>270</v>
      </c>
      <c r="H19" s="16">
        <v>123</v>
      </c>
      <c r="I19" s="16">
        <v>115</v>
      </c>
      <c r="J19" s="16">
        <v>31</v>
      </c>
      <c r="K19" s="16">
        <v>9</v>
      </c>
      <c r="L19" s="16">
        <v>4</v>
      </c>
      <c r="M19" s="16">
        <v>0</v>
      </c>
      <c r="N19" s="19" t="s">
        <v>42</v>
      </c>
    </row>
    <row r="20" spans="1:14" s="14" customFormat="1" ht="14.25" customHeight="1" hidden="1">
      <c r="A20" s="17" t="s">
        <v>175</v>
      </c>
      <c r="B20" s="16">
        <v>896</v>
      </c>
      <c r="C20" s="16">
        <v>6</v>
      </c>
      <c r="D20" s="16"/>
      <c r="E20" s="16"/>
      <c r="F20" s="16">
        <v>492</v>
      </c>
      <c r="G20" s="16">
        <v>195</v>
      </c>
      <c r="H20" s="16">
        <v>109</v>
      </c>
      <c r="I20" s="16">
        <v>75</v>
      </c>
      <c r="J20" s="16">
        <v>15</v>
      </c>
      <c r="K20" s="16">
        <v>4</v>
      </c>
      <c r="L20" s="16">
        <v>0</v>
      </c>
      <c r="M20" s="16">
        <v>0</v>
      </c>
      <c r="N20" s="19" t="s">
        <v>43</v>
      </c>
    </row>
    <row r="21" spans="1:14" s="14" customFormat="1" ht="14.25" customHeight="1" hidden="1">
      <c r="A21" s="17" t="s">
        <v>176</v>
      </c>
      <c r="B21" s="16">
        <v>1062</v>
      </c>
      <c r="C21" s="16">
        <v>9</v>
      </c>
      <c r="D21" s="16"/>
      <c r="E21" s="16"/>
      <c r="F21" s="16">
        <v>351</v>
      </c>
      <c r="G21" s="16">
        <v>305</v>
      </c>
      <c r="H21" s="16">
        <v>194</v>
      </c>
      <c r="I21" s="16">
        <v>133</v>
      </c>
      <c r="J21" s="16">
        <v>33</v>
      </c>
      <c r="K21" s="16">
        <v>26</v>
      </c>
      <c r="L21" s="16">
        <v>9</v>
      </c>
      <c r="M21" s="16">
        <v>2</v>
      </c>
      <c r="N21" s="19" t="s">
        <v>44</v>
      </c>
    </row>
    <row r="22" spans="1:14" s="14" customFormat="1" ht="14.25" customHeight="1" hidden="1">
      <c r="A22" s="17" t="s">
        <v>177</v>
      </c>
      <c r="B22" s="16">
        <v>881</v>
      </c>
      <c r="C22" s="16">
        <v>3</v>
      </c>
      <c r="D22" s="16"/>
      <c r="E22" s="16"/>
      <c r="F22" s="16">
        <v>324</v>
      </c>
      <c r="G22" s="16">
        <v>270</v>
      </c>
      <c r="H22" s="16">
        <v>126</v>
      </c>
      <c r="I22" s="16">
        <v>103</v>
      </c>
      <c r="J22" s="16">
        <v>40</v>
      </c>
      <c r="K22" s="16">
        <v>11</v>
      </c>
      <c r="L22" s="16">
        <v>4</v>
      </c>
      <c r="M22" s="16">
        <v>0</v>
      </c>
      <c r="N22" s="19" t="s">
        <v>45</v>
      </c>
    </row>
    <row r="23" spans="1:14" s="14" customFormat="1" ht="14.25" customHeight="1" hidden="1">
      <c r="A23" s="17" t="s">
        <v>178</v>
      </c>
      <c r="B23" s="16">
        <v>964</v>
      </c>
      <c r="C23" s="16">
        <v>4</v>
      </c>
      <c r="D23" s="16"/>
      <c r="E23" s="16"/>
      <c r="F23" s="16">
        <v>407</v>
      </c>
      <c r="G23" s="16">
        <v>300</v>
      </c>
      <c r="H23" s="16">
        <v>140</v>
      </c>
      <c r="I23" s="16">
        <v>79</v>
      </c>
      <c r="J23" s="16">
        <v>22</v>
      </c>
      <c r="K23" s="16">
        <v>10</v>
      </c>
      <c r="L23" s="16">
        <v>2</v>
      </c>
      <c r="M23" s="16">
        <v>0</v>
      </c>
      <c r="N23" s="19" t="s">
        <v>46</v>
      </c>
    </row>
    <row r="24" spans="1:14" s="14" customFormat="1" ht="14.25" customHeight="1" hidden="1">
      <c r="A24" s="17" t="s">
        <v>179</v>
      </c>
      <c r="B24" s="16">
        <v>1222</v>
      </c>
      <c r="C24" s="16">
        <v>8</v>
      </c>
      <c r="D24" s="16"/>
      <c r="E24" s="16"/>
      <c r="F24" s="16">
        <v>519</v>
      </c>
      <c r="G24" s="16">
        <v>313</v>
      </c>
      <c r="H24" s="16">
        <v>166</v>
      </c>
      <c r="I24" s="16">
        <v>125</v>
      </c>
      <c r="J24" s="16">
        <v>58</v>
      </c>
      <c r="K24" s="16">
        <v>18</v>
      </c>
      <c r="L24" s="16">
        <v>12</v>
      </c>
      <c r="M24" s="16">
        <v>3</v>
      </c>
      <c r="N24" s="19" t="s">
        <v>47</v>
      </c>
    </row>
    <row r="25" spans="1:14" s="14" customFormat="1" ht="14.25" customHeight="1" hidden="1">
      <c r="A25" s="17" t="s">
        <v>180</v>
      </c>
      <c r="B25" s="16">
        <v>892</v>
      </c>
      <c r="C25" s="16">
        <v>5</v>
      </c>
      <c r="D25" s="16"/>
      <c r="E25" s="16"/>
      <c r="F25" s="16">
        <v>348</v>
      </c>
      <c r="G25" s="16">
        <v>268</v>
      </c>
      <c r="H25" s="16">
        <v>134</v>
      </c>
      <c r="I25" s="16">
        <v>89</v>
      </c>
      <c r="J25" s="16">
        <v>24</v>
      </c>
      <c r="K25" s="16">
        <v>19</v>
      </c>
      <c r="L25" s="16">
        <v>4</v>
      </c>
      <c r="M25" s="16">
        <v>1</v>
      </c>
      <c r="N25" s="19" t="s">
        <v>48</v>
      </c>
    </row>
    <row r="26" spans="1:14" s="14" customFormat="1" ht="14.25" customHeight="1" hidden="1">
      <c r="A26" s="17" t="s">
        <v>181</v>
      </c>
      <c r="B26" s="16">
        <v>564</v>
      </c>
      <c r="C26" s="16">
        <v>6</v>
      </c>
      <c r="D26" s="16"/>
      <c r="E26" s="16"/>
      <c r="F26" s="16">
        <v>228</v>
      </c>
      <c r="G26" s="16">
        <v>199</v>
      </c>
      <c r="H26" s="16">
        <v>54</v>
      </c>
      <c r="I26" s="16">
        <v>58</v>
      </c>
      <c r="J26" s="16">
        <v>14</v>
      </c>
      <c r="K26" s="16">
        <v>5</v>
      </c>
      <c r="L26" s="16">
        <v>0</v>
      </c>
      <c r="M26" s="16">
        <v>0</v>
      </c>
      <c r="N26" s="19" t="s">
        <v>49</v>
      </c>
    </row>
    <row r="27" spans="1:14" s="14" customFormat="1" ht="14.25" customHeight="1" hidden="1">
      <c r="A27" s="17" t="s">
        <v>182</v>
      </c>
      <c r="B27" s="16">
        <v>148</v>
      </c>
      <c r="C27" s="16">
        <v>2</v>
      </c>
      <c r="D27" s="16"/>
      <c r="E27" s="16"/>
      <c r="F27" s="16">
        <v>87</v>
      </c>
      <c r="G27" s="16">
        <v>1</v>
      </c>
      <c r="H27" s="16">
        <v>9</v>
      </c>
      <c r="I27" s="16">
        <v>46</v>
      </c>
      <c r="J27" s="16">
        <v>3</v>
      </c>
      <c r="K27" s="16">
        <v>0</v>
      </c>
      <c r="L27" s="16">
        <v>0</v>
      </c>
      <c r="M27" s="16">
        <v>0</v>
      </c>
      <c r="N27" s="19" t="s">
        <v>9</v>
      </c>
    </row>
    <row r="28" spans="1:14" s="14" customFormat="1" ht="14.25" customHeight="1" hidden="1">
      <c r="A28" s="17" t="s">
        <v>183</v>
      </c>
      <c r="B28" s="16">
        <v>551</v>
      </c>
      <c r="C28" s="16">
        <v>4</v>
      </c>
      <c r="D28" s="16"/>
      <c r="E28" s="16"/>
      <c r="F28" s="16">
        <v>341</v>
      </c>
      <c r="G28" s="16">
        <v>105</v>
      </c>
      <c r="H28" s="16">
        <v>30</v>
      </c>
      <c r="I28" s="16">
        <v>63</v>
      </c>
      <c r="J28" s="16">
        <v>6</v>
      </c>
      <c r="K28" s="16">
        <v>2</v>
      </c>
      <c r="L28" s="16">
        <v>0</v>
      </c>
      <c r="M28" s="16">
        <v>0</v>
      </c>
      <c r="N28" s="19" t="s">
        <v>10</v>
      </c>
    </row>
    <row r="29" spans="1:14" s="14" customFormat="1" ht="14.25" customHeight="1" hidden="1">
      <c r="A29" s="17" t="s">
        <v>184</v>
      </c>
      <c r="B29" s="16">
        <v>468</v>
      </c>
      <c r="C29" s="16">
        <v>6</v>
      </c>
      <c r="D29" s="16"/>
      <c r="E29" s="16"/>
      <c r="F29" s="16">
        <v>263</v>
      </c>
      <c r="G29" s="16">
        <v>111</v>
      </c>
      <c r="H29" s="16">
        <v>15</v>
      </c>
      <c r="I29" s="16">
        <v>61</v>
      </c>
      <c r="J29" s="16">
        <v>7</v>
      </c>
      <c r="K29" s="16">
        <v>3</v>
      </c>
      <c r="L29" s="420">
        <v>2</v>
      </c>
      <c r="M29" s="16">
        <v>0</v>
      </c>
      <c r="N29" s="19" t="s">
        <v>26</v>
      </c>
    </row>
    <row r="30" spans="1:14" s="14" customFormat="1" ht="14.25" customHeight="1" hidden="1">
      <c r="A30" s="17" t="s">
        <v>185</v>
      </c>
      <c r="B30" s="16">
        <v>498</v>
      </c>
      <c r="C30" s="16">
        <v>2</v>
      </c>
      <c r="D30" s="16"/>
      <c r="E30" s="16"/>
      <c r="F30" s="16">
        <v>297</v>
      </c>
      <c r="G30" s="16">
        <v>93</v>
      </c>
      <c r="H30" s="16">
        <v>37</v>
      </c>
      <c r="I30" s="16">
        <v>57</v>
      </c>
      <c r="J30" s="16">
        <v>9</v>
      </c>
      <c r="K30" s="16">
        <v>3</v>
      </c>
      <c r="L30" s="16">
        <v>0</v>
      </c>
      <c r="M30" s="16">
        <v>0</v>
      </c>
      <c r="N30" s="19" t="s">
        <v>27</v>
      </c>
    </row>
    <row r="31" spans="1:14" s="14" customFormat="1" ht="9.75" customHeight="1" hidden="1">
      <c r="A31" s="17" t="s">
        <v>186</v>
      </c>
      <c r="B31" s="16">
        <v>379</v>
      </c>
      <c r="C31" s="16">
        <v>1</v>
      </c>
      <c r="D31" s="16"/>
      <c r="E31" s="16"/>
      <c r="F31" s="16">
        <v>222</v>
      </c>
      <c r="G31" s="16">
        <v>69</v>
      </c>
      <c r="H31" s="16">
        <v>26</v>
      </c>
      <c r="I31" s="16">
        <v>51</v>
      </c>
      <c r="J31" s="16">
        <v>8</v>
      </c>
      <c r="K31" s="16">
        <v>2</v>
      </c>
      <c r="L31" s="16">
        <v>0</v>
      </c>
      <c r="M31" s="16">
        <v>0</v>
      </c>
      <c r="N31" s="19" t="s">
        <v>28</v>
      </c>
    </row>
    <row r="32" spans="1:14" s="14" customFormat="1" ht="9.75" customHeight="1" hidden="1">
      <c r="A32" s="17" t="s">
        <v>187</v>
      </c>
      <c r="B32" s="16">
        <v>722</v>
      </c>
      <c r="C32" s="16">
        <v>3</v>
      </c>
      <c r="D32" s="16"/>
      <c r="E32" s="16"/>
      <c r="F32" s="16">
        <v>319</v>
      </c>
      <c r="G32" s="16">
        <v>233</v>
      </c>
      <c r="H32" s="16">
        <v>74</v>
      </c>
      <c r="I32" s="16">
        <v>70</v>
      </c>
      <c r="J32" s="16">
        <v>16</v>
      </c>
      <c r="K32" s="16">
        <v>5</v>
      </c>
      <c r="L32" s="16">
        <v>2</v>
      </c>
      <c r="M32" s="16">
        <v>0</v>
      </c>
      <c r="N32" s="19" t="s">
        <v>29</v>
      </c>
    </row>
    <row r="33" spans="1:14" s="14" customFormat="1" ht="3.75" customHeight="1" thickBot="1">
      <c r="A33" s="71"/>
      <c r="B33" s="72"/>
      <c r="C33" s="73"/>
      <c r="D33" s="73"/>
      <c r="E33" s="72"/>
      <c r="F33" s="72"/>
      <c r="G33" s="72"/>
      <c r="H33" s="73"/>
      <c r="I33" s="73"/>
      <c r="J33" s="73"/>
      <c r="K33" s="73"/>
      <c r="L33" s="73"/>
      <c r="M33" s="74"/>
      <c r="N33" s="75"/>
    </row>
    <row r="34" spans="1:10" ht="15.75">
      <c r="A34" s="21" t="s">
        <v>136</v>
      </c>
      <c r="J34" s="27"/>
    </row>
    <row r="35" spans="1:14" s="14" customFormat="1" ht="18" customHeight="1">
      <c r="A35" s="545" t="s">
        <v>395</v>
      </c>
      <c r="B35" s="455"/>
      <c r="C35" s="20"/>
      <c r="D35" s="20"/>
      <c r="E35" s="13"/>
      <c r="F35" s="13"/>
      <c r="G35" s="13"/>
      <c r="H35" s="157" t="s">
        <v>367</v>
      </c>
      <c r="I35" s="20"/>
      <c r="J35" s="20"/>
      <c r="K35" s="20"/>
      <c r="L35" s="20"/>
      <c r="M35" s="20"/>
      <c r="N35" s="15"/>
    </row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</sheetData>
  <sheetProtection/>
  <mergeCells count="3">
    <mergeCell ref="A3:G3"/>
    <mergeCell ref="A6:A9"/>
    <mergeCell ref="N6:N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F30"/>
  <sheetViews>
    <sheetView zoomScale="90" zoomScaleNormal="90" zoomScaleSheetLayoutView="90" zoomScalePageLayoutView="0" workbookViewId="0" topLeftCell="A1">
      <selection activeCell="A36" sqref="A36"/>
    </sheetView>
  </sheetViews>
  <sheetFormatPr defaultColWidth="8.88671875" defaultRowHeight="13.5"/>
  <cols>
    <col min="1" max="1" width="12.3359375" style="457" customWidth="1"/>
    <col min="2" max="2" width="16.3359375" style="457" customWidth="1"/>
    <col min="3" max="3" width="14.21484375" style="457" customWidth="1"/>
    <col min="4" max="4" width="16.3359375" style="457" customWidth="1"/>
    <col min="5" max="5" width="14.77734375" style="457" customWidth="1"/>
    <col min="6" max="6" width="11.6640625" style="457" bestFit="1" customWidth="1"/>
    <col min="7" max="16384" width="8.88671875" style="457" customWidth="1"/>
  </cols>
  <sheetData>
    <row r="1" spans="1:5" s="121" customFormat="1" ht="18.75" customHeight="1">
      <c r="A1" s="121" t="s">
        <v>125</v>
      </c>
      <c r="E1" s="123" t="s">
        <v>32</v>
      </c>
    </row>
    <row r="2" spans="2:5" ht="13.5">
      <c r="B2" s="458"/>
      <c r="C2" s="458"/>
      <c r="D2" s="458"/>
      <c r="E2" s="458"/>
    </row>
    <row r="3" spans="1:5" ht="51" customHeight="1">
      <c r="A3" s="1096" t="s">
        <v>271</v>
      </c>
      <c r="B3" s="1097"/>
      <c r="C3" s="1097"/>
      <c r="D3" s="1097"/>
      <c r="E3" s="1097"/>
    </row>
    <row r="4" spans="1:5" ht="10.5" customHeight="1">
      <c r="A4" s="459"/>
      <c r="B4" s="459"/>
      <c r="C4" s="459"/>
      <c r="D4" s="459"/>
      <c r="E4" s="459"/>
    </row>
    <row r="5" spans="1:5" s="470" customFormat="1" ht="13.5" thickBot="1">
      <c r="A5" s="469" t="s">
        <v>274</v>
      </c>
      <c r="B5" s="472"/>
      <c r="C5" s="472"/>
      <c r="D5" s="472"/>
      <c r="E5" s="470" t="s">
        <v>275</v>
      </c>
    </row>
    <row r="6" spans="1:5" ht="67.5" customHeight="1">
      <c r="A6" s="567" t="s">
        <v>272</v>
      </c>
      <c r="B6" s="568" t="s">
        <v>415</v>
      </c>
      <c r="C6" s="568" t="s">
        <v>416</v>
      </c>
      <c r="D6" s="568" t="s">
        <v>417</v>
      </c>
      <c r="E6" s="569" t="s">
        <v>269</v>
      </c>
    </row>
    <row r="7" spans="1:5" s="460" customFormat="1" ht="20.25" customHeight="1">
      <c r="A7" s="570">
        <v>2015</v>
      </c>
      <c r="B7" s="571">
        <v>10685.9</v>
      </c>
      <c r="C7" s="571">
        <v>9706</v>
      </c>
      <c r="D7" s="571">
        <v>979.9</v>
      </c>
      <c r="E7" s="572">
        <v>2015</v>
      </c>
    </row>
    <row r="8" spans="1:5" s="460" customFormat="1" ht="20.25" customHeight="1">
      <c r="A8" s="570">
        <v>2016</v>
      </c>
      <c r="B8" s="571">
        <v>10911</v>
      </c>
      <c r="C8" s="571">
        <v>9409</v>
      </c>
      <c r="D8" s="571">
        <v>1502</v>
      </c>
      <c r="E8" s="572">
        <v>2016</v>
      </c>
    </row>
    <row r="9" spans="1:5" s="460" customFormat="1" ht="20.25" customHeight="1">
      <c r="A9" s="570">
        <v>2017</v>
      </c>
      <c r="B9" s="571">
        <v>10326</v>
      </c>
      <c r="C9" s="571">
        <v>9361</v>
      </c>
      <c r="D9" s="571">
        <v>966</v>
      </c>
      <c r="E9" s="572">
        <v>2017</v>
      </c>
    </row>
    <row r="10" spans="1:5" s="460" customFormat="1" ht="20.25" customHeight="1">
      <c r="A10" s="570">
        <v>2018</v>
      </c>
      <c r="B10" s="571">
        <v>10745</v>
      </c>
      <c r="C10" s="571">
        <v>9628</v>
      </c>
      <c r="D10" s="571">
        <v>1117</v>
      </c>
      <c r="E10" s="572">
        <v>2018</v>
      </c>
    </row>
    <row r="11" spans="1:6" s="465" customFormat="1" ht="20.25" customHeight="1">
      <c r="A11" s="573">
        <v>2019</v>
      </c>
      <c r="B11" s="574">
        <f>SUM(B12:B28)</f>
        <v>10715</v>
      </c>
      <c r="C11" s="574">
        <f>SUM(C12:C28)</f>
        <v>9175</v>
      </c>
      <c r="D11" s="574">
        <f>SUM(D12:D28)</f>
        <v>1540</v>
      </c>
      <c r="E11" s="575">
        <v>2019</v>
      </c>
      <c r="F11" s="464"/>
    </row>
    <row r="12" spans="1:5" s="461" customFormat="1" ht="20.25" customHeight="1">
      <c r="A12" s="576" t="s">
        <v>287</v>
      </c>
      <c r="B12" s="577">
        <f aca="true" t="shared" si="0" ref="B12:B26">SUM(C12:D12)</f>
        <v>1123</v>
      </c>
      <c r="C12" s="578">
        <v>1017</v>
      </c>
      <c r="D12" s="578">
        <v>106</v>
      </c>
      <c r="E12" s="579" t="s">
        <v>254</v>
      </c>
    </row>
    <row r="13" spans="1:6" s="461" customFormat="1" ht="20.25" customHeight="1">
      <c r="A13" s="576" t="s">
        <v>288</v>
      </c>
      <c r="B13" s="577">
        <f t="shared" si="0"/>
        <v>397</v>
      </c>
      <c r="C13" s="578">
        <v>306</v>
      </c>
      <c r="D13" s="578">
        <v>91</v>
      </c>
      <c r="E13" s="579" t="s">
        <v>255</v>
      </c>
      <c r="F13" s="462"/>
    </row>
    <row r="14" spans="1:6" s="461" customFormat="1" ht="20.25" customHeight="1">
      <c r="A14" s="576" t="s">
        <v>289</v>
      </c>
      <c r="B14" s="577">
        <f t="shared" si="0"/>
        <v>992</v>
      </c>
      <c r="C14" s="578">
        <v>911</v>
      </c>
      <c r="D14" s="578">
        <v>81</v>
      </c>
      <c r="E14" s="579" t="s">
        <v>256</v>
      </c>
      <c r="F14" s="462"/>
    </row>
    <row r="15" spans="1:6" s="461" customFormat="1" ht="20.25" customHeight="1">
      <c r="A15" s="576" t="s">
        <v>290</v>
      </c>
      <c r="B15" s="577">
        <f t="shared" si="0"/>
        <v>537</v>
      </c>
      <c r="C15" s="578">
        <v>418</v>
      </c>
      <c r="D15" s="578">
        <v>119</v>
      </c>
      <c r="E15" s="579" t="s">
        <v>257</v>
      </c>
      <c r="F15" s="462"/>
    </row>
    <row r="16" spans="1:6" s="461" customFormat="1" ht="20.25" customHeight="1">
      <c r="A16" s="576" t="s">
        <v>291</v>
      </c>
      <c r="B16" s="577">
        <f t="shared" si="0"/>
        <v>1334</v>
      </c>
      <c r="C16" s="578">
        <v>1260</v>
      </c>
      <c r="D16" s="578">
        <v>74</v>
      </c>
      <c r="E16" s="579" t="s">
        <v>258</v>
      </c>
      <c r="F16" s="462"/>
    </row>
    <row r="17" spans="1:6" s="461" customFormat="1" ht="20.25" customHeight="1">
      <c r="A17" s="576" t="s">
        <v>292</v>
      </c>
      <c r="B17" s="577">
        <f t="shared" si="0"/>
        <v>946</v>
      </c>
      <c r="C17" s="578">
        <v>784</v>
      </c>
      <c r="D17" s="578">
        <v>162</v>
      </c>
      <c r="E17" s="579" t="s">
        <v>259</v>
      </c>
      <c r="F17" s="462"/>
    </row>
    <row r="18" spans="1:6" s="461" customFormat="1" ht="20.25" customHeight="1">
      <c r="A18" s="576" t="s">
        <v>293</v>
      </c>
      <c r="B18" s="577">
        <f t="shared" si="0"/>
        <v>1284</v>
      </c>
      <c r="C18" s="578">
        <v>744</v>
      </c>
      <c r="D18" s="578">
        <v>540</v>
      </c>
      <c r="E18" s="579" t="s">
        <v>260</v>
      </c>
      <c r="F18" s="462"/>
    </row>
    <row r="19" spans="1:6" s="461" customFormat="1" ht="20.25" customHeight="1">
      <c r="A19" s="576" t="s">
        <v>294</v>
      </c>
      <c r="B19" s="577">
        <f t="shared" si="0"/>
        <v>2113</v>
      </c>
      <c r="C19" s="578">
        <v>1938</v>
      </c>
      <c r="D19" s="578">
        <v>175</v>
      </c>
      <c r="E19" s="579" t="s">
        <v>261</v>
      </c>
      <c r="F19" s="462"/>
    </row>
    <row r="20" spans="1:6" s="461" customFormat="1" ht="20.25" customHeight="1">
      <c r="A20" s="576" t="s">
        <v>295</v>
      </c>
      <c r="B20" s="577">
        <f t="shared" si="0"/>
        <v>986</v>
      </c>
      <c r="C20" s="578">
        <v>850</v>
      </c>
      <c r="D20" s="578">
        <v>136</v>
      </c>
      <c r="E20" s="579" t="s">
        <v>262</v>
      </c>
      <c r="F20" s="462"/>
    </row>
    <row r="21" spans="1:6" s="461" customFormat="1" ht="20.25" customHeight="1">
      <c r="A21" s="576" t="s">
        <v>270</v>
      </c>
      <c r="B21" s="577">
        <f t="shared" si="0"/>
        <v>360</v>
      </c>
      <c r="C21" s="578">
        <v>334</v>
      </c>
      <c r="D21" s="578">
        <v>26</v>
      </c>
      <c r="E21" s="579" t="s">
        <v>263</v>
      </c>
      <c r="F21" s="462"/>
    </row>
    <row r="22" spans="1:6" s="461" customFormat="1" ht="20.25" customHeight="1">
      <c r="A22" s="576" t="s">
        <v>296</v>
      </c>
      <c r="B22" s="577">
        <f t="shared" si="0"/>
        <v>34</v>
      </c>
      <c r="C22" s="578">
        <v>34</v>
      </c>
      <c r="D22" s="578">
        <v>0</v>
      </c>
      <c r="E22" s="579" t="s">
        <v>264</v>
      </c>
      <c r="F22" s="462"/>
    </row>
    <row r="23" spans="1:6" s="461" customFormat="1" ht="20.25" customHeight="1">
      <c r="A23" s="576" t="s">
        <v>297</v>
      </c>
      <c r="B23" s="577">
        <f t="shared" si="0"/>
        <v>43</v>
      </c>
      <c r="C23" s="578">
        <v>38</v>
      </c>
      <c r="D23" s="578">
        <v>5</v>
      </c>
      <c r="E23" s="579" t="s">
        <v>265</v>
      </c>
      <c r="F23" s="462"/>
    </row>
    <row r="24" spans="1:6" s="461" customFormat="1" ht="20.25" customHeight="1">
      <c r="A24" s="576" t="s">
        <v>298</v>
      </c>
      <c r="B24" s="577">
        <f t="shared" si="0"/>
        <v>99</v>
      </c>
      <c r="C24" s="578">
        <v>99</v>
      </c>
      <c r="D24" s="578">
        <v>0</v>
      </c>
      <c r="E24" s="579" t="s">
        <v>266</v>
      </c>
      <c r="F24" s="462"/>
    </row>
    <row r="25" spans="1:6" s="461" customFormat="1" ht="20.25" customHeight="1">
      <c r="A25" s="576" t="s">
        <v>299</v>
      </c>
      <c r="B25" s="577">
        <f t="shared" si="0"/>
        <v>58</v>
      </c>
      <c r="C25" s="578">
        <v>55</v>
      </c>
      <c r="D25" s="578">
        <v>3</v>
      </c>
      <c r="E25" s="579" t="s">
        <v>267</v>
      </c>
      <c r="F25" s="462"/>
    </row>
    <row r="26" spans="1:6" s="461" customFormat="1" ht="20.25" customHeight="1">
      <c r="A26" s="576" t="s">
        <v>300</v>
      </c>
      <c r="B26" s="577">
        <f t="shared" si="0"/>
        <v>0</v>
      </c>
      <c r="C26" s="578">
        <v>0</v>
      </c>
      <c r="D26" s="578">
        <v>0</v>
      </c>
      <c r="E26" s="579" t="s">
        <v>273</v>
      </c>
      <c r="F26" s="462"/>
    </row>
    <row r="27" spans="1:6" s="461" customFormat="1" ht="20.25" customHeight="1">
      <c r="A27" s="576" t="s">
        <v>301</v>
      </c>
      <c r="B27" s="577">
        <f>SUM(C27:D27)</f>
        <v>409</v>
      </c>
      <c r="C27" s="578">
        <v>387</v>
      </c>
      <c r="D27" s="578">
        <v>22</v>
      </c>
      <c r="E27" s="579" t="s">
        <v>268</v>
      </c>
      <c r="F27" s="462"/>
    </row>
    <row r="28" spans="1:6" s="461" customFormat="1" ht="4.5" customHeight="1" thickBot="1">
      <c r="A28" s="466"/>
      <c r="B28" s="467"/>
      <c r="C28" s="467"/>
      <c r="D28" s="467"/>
      <c r="E28" s="468"/>
      <c r="F28" s="462"/>
    </row>
    <row r="29" spans="1:5" s="471" customFormat="1" ht="14.25" customHeight="1">
      <c r="A29" s="469" t="s">
        <v>277</v>
      </c>
      <c r="B29" s="469"/>
      <c r="C29" s="469"/>
      <c r="D29" s="469"/>
      <c r="E29" s="470" t="s">
        <v>276</v>
      </c>
    </row>
    <row r="30" ht="13.5">
      <c r="B30" s="463"/>
    </row>
  </sheetData>
  <sheetProtection/>
  <mergeCells count="1">
    <mergeCell ref="A3:E3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P22"/>
  <sheetViews>
    <sheetView view="pageBreakPreview" zoomScaleNormal="90" zoomScaleSheetLayoutView="100" zoomScalePageLayoutView="0" workbookViewId="0" topLeftCell="A1">
      <selection activeCell="P22" sqref="P22"/>
    </sheetView>
  </sheetViews>
  <sheetFormatPr defaultColWidth="7.99609375" defaultRowHeight="13.5"/>
  <cols>
    <col min="1" max="1" width="10.10546875" style="358" customWidth="1"/>
    <col min="2" max="2" width="9.3359375" style="382" customWidth="1"/>
    <col min="3" max="3" width="9.3359375" style="383" customWidth="1"/>
    <col min="4" max="4" width="8.99609375" style="384" customWidth="1"/>
    <col min="5" max="5" width="9.3359375" style="382" customWidth="1"/>
    <col min="6" max="6" width="8.77734375" style="383" customWidth="1"/>
    <col min="7" max="7" width="9.3359375" style="384" customWidth="1"/>
    <col min="8" max="8" width="1.4375" style="385" customWidth="1"/>
    <col min="9" max="10" width="9.3359375" style="385" customWidth="1"/>
    <col min="11" max="11" width="8.88671875" style="385" customWidth="1"/>
    <col min="12" max="12" width="9.3359375" style="385" customWidth="1"/>
    <col min="13" max="13" width="8.88671875" style="385" customWidth="1"/>
    <col min="14" max="14" width="9.3359375" style="385" customWidth="1"/>
    <col min="15" max="15" width="10.10546875" style="385" customWidth="1"/>
    <col min="16" max="16384" width="7.99609375" style="385" customWidth="1"/>
  </cols>
  <sheetData>
    <row r="1" spans="1:15" s="367" customFormat="1" ht="11.25">
      <c r="A1" s="212" t="s">
        <v>125</v>
      </c>
      <c r="B1" s="364"/>
      <c r="C1" s="365"/>
      <c r="D1" s="366"/>
      <c r="E1" s="364"/>
      <c r="F1" s="365"/>
      <c r="G1" s="366"/>
      <c r="O1" s="200" t="s">
        <v>6</v>
      </c>
    </row>
    <row r="2" spans="1:7" s="51" customFormat="1" ht="12">
      <c r="A2" s="46"/>
      <c r="B2" s="368"/>
      <c r="C2" s="369"/>
      <c r="D2" s="370"/>
      <c r="E2" s="368"/>
      <c r="F2" s="369"/>
      <c r="G2" s="370"/>
    </row>
    <row r="3" spans="1:15" s="372" customFormat="1" ht="23.25">
      <c r="A3" s="371" t="s">
        <v>334</v>
      </c>
      <c r="B3" s="371"/>
      <c r="C3" s="371"/>
      <c r="D3" s="371"/>
      <c r="E3" s="371"/>
      <c r="F3" s="371"/>
      <c r="G3" s="371"/>
      <c r="I3" s="1105" t="s">
        <v>418</v>
      </c>
      <c r="J3" s="1105"/>
      <c r="K3" s="1105"/>
      <c r="L3" s="1105"/>
      <c r="M3" s="1105"/>
      <c r="N3" s="1105"/>
      <c r="O3" s="1105"/>
    </row>
    <row r="4" spans="1:7" s="374" customFormat="1" ht="12">
      <c r="A4" s="373"/>
      <c r="B4" s="373"/>
      <c r="C4" s="373"/>
      <c r="D4" s="373"/>
      <c r="E4" s="373"/>
      <c r="F4" s="373"/>
      <c r="G4" s="373"/>
    </row>
    <row r="5" spans="1:16" s="51" customFormat="1" ht="12.75" thickBot="1">
      <c r="A5" s="375" t="s">
        <v>134</v>
      </c>
      <c r="B5" s="376"/>
      <c r="C5" s="281"/>
      <c r="D5" s="377"/>
      <c r="E5" s="376"/>
      <c r="F5" s="281"/>
      <c r="G5" s="52"/>
      <c r="I5" s="234"/>
      <c r="J5" s="378"/>
      <c r="K5" s="378"/>
      <c r="L5" s="379"/>
      <c r="M5" s="379"/>
      <c r="N5" s="379"/>
      <c r="O5" s="375" t="s">
        <v>135</v>
      </c>
      <c r="P5" s="380"/>
    </row>
    <row r="6" spans="1:15" s="53" customFormat="1" ht="16.5" customHeight="1">
      <c r="A6" s="580"/>
      <c r="B6" s="581" t="s">
        <v>420</v>
      </c>
      <c r="C6" s="580"/>
      <c r="D6" s="582" t="s">
        <v>421</v>
      </c>
      <c r="E6" s="580"/>
      <c r="F6" s="1103" t="s">
        <v>422</v>
      </c>
      <c r="G6" s="1104"/>
      <c r="H6" s="583"/>
      <c r="I6" s="1103" t="s">
        <v>423</v>
      </c>
      <c r="J6" s="1104"/>
      <c r="K6" s="1106" t="s">
        <v>424</v>
      </c>
      <c r="L6" s="1107"/>
      <c r="M6" s="1108" t="s">
        <v>425</v>
      </c>
      <c r="N6" s="1109"/>
      <c r="O6" s="581"/>
    </row>
    <row r="7" spans="1:15" s="53" customFormat="1" ht="16.5" customHeight="1">
      <c r="A7" s="1098" t="s">
        <v>366</v>
      </c>
      <c r="B7" s="1101" t="s">
        <v>23</v>
      </c>
      <c r="C7" s="1102"/>
      <c r="D7" s="1101" t="s">
        <v>12</v>
      </c>
      <c r="E7" s="1102"/>
      <c r="F7" s="1101" t="s">
        <v>13</v>
      </c>
      <c r="G7" s="1102"/>
      <c r="H7" s="583"/>
      <c r="I7" s="1101" t="s">
        <v>111</v>
      </c>
      <c r="J7" s="1102"/>
      <c r="K7" s="1101" t="s">
        <v>419</v>
      </c>
      <c r="L7" s="1102"/>
      <c r="M7" s="1101" t="s">
        <v>14</v>
      </c>
      <c r="N7" s="1102"/>
      <c r="O7" s="1100" t="s">
        <v>5</v>
      </c>
    </row>
    <row r="8" spans="1:15" s="53" customFormat="1" ht="16.5" customHeight="1">
      <c r="A8" s="1099"/>
      <c r="B8" s="584" t="s">
        <v>426</v>
      </c>
      <c r="C8" s="584" t="s">
        <v>427</v>
      </c>
      <c r="D8" s="584" t="s">
        <v>428</v>
      </c>
      <c r="E8" s="584" t="s">
        <v>427</v>
      </c>
      <c r="F8" s="585" t="s">
        <v>429</v>
      </c>
      <c r="G8" s="586" t="s">
        <v>427</v>
      </c>
      <c r="H8" s="583"/>
      <c r="I8" s="586" t="s">
        <v>430</v>
      </c>
      <c r="J8" s="584" t="s">
        <v>427</v>
      </c>
      <c r="K8" s="585" t="s">
        <v>428</v>
      </c>
      <c r="L8" s="584" t="s">
        <v>427</v>
      </c>
      <c r="M8" s="584" t="s">
        <v>426</v>
      </c>
      <c r="N8" s="585" t="s">
        <v>427</v>
      </c>
      <c r="O8" s="1100"/>
    </row>
    <row r="9" spans="1:15" s="53" customFormat="1" ht="16.5" customHeight="1">
      <c r="A9" s="587"/>
      <c r="B9" s="588" t="s">
        <v>15</v>
      </c>
      <c r="C9" s="587" t="s">
        <v>16</v>
      </c>
      <c r="D9" s="588" t="s">
        <v>15</v>
      </c>
      <c r="E9" s="587" t="s">
        <v>16</v>
      </c>
      <c r="F9" s="589" t="s">
        <v>15</v>
      </c>
      <c r="G9" s="590" t="s">
        <v>16</v>
      </c>
      <c r="H9" s="583"/>
      <c r="I9" s="591" t="s">
        <v>15</v>
      </c>
      <c r="J9" s="587" t="s">
        <v>16</v>
      </c>
      <c r="K9" s="589" t="s">
        <v>15</v>
      </c>
      <c r="L9" s="587" t="s">
        <v>16</v>
      </c>
      <c r="M9" s="588" t="s">
        <v>15</v>
      </c>
      <c r="N9" s="592" t="s">
        <v>16</v>
      </c>
      <c r="O9" s="593"/>
    </row>
    <row r="10" spans="1:16" s="57" customFormat="1" ht="21" customHeight="1">
      <c r="A10" s="594">
        <v>2015</v>
      </c>
      <c r="B10" s="595">
        <v>9427</v>
      </c>
      <c r="C10" s="595">
        <v>52590</v>
      </c>
      <c r="D10" s="595">
        <v>9008</v>
      </c>
      <c r="E10" s="595">
        <v>48683</v>
      </c>
      <c r="F10" s="596">
        <v>18</v>
      </c>
      <c r="G10" s="596">
        <v>57</v>
      </c>
      <c r="H10" s="595"/>
      <c r="I10" s="596">
        <v>7</v>
      </c>
      <c r="J10" s="596">
        <v>18</v>
      </c>
      <c r="K10" s="596">
        <v>143</v>
      </c>
      <c r="L10" s="596">
        <v>282</v>
      </c>
      <c r="M10" s="596">
        <v>251</v>
      </c>
      <c r="N10" s="597">
        <v>3550</v>
      </c>
      <c r="O10" s="598">
        <v>2015</v>
      </c>
      <c r="P10" s="54"/>
    </row>
    <row r="11" spans="1:16" s="57" customFormat="1" ht="21" customHeight="1">
      <c r="A11" s="594">
        <v>2016</v>
      </c>
      <c r="B11" s="595">
        <v>9826</v>
      </c>
      <c r="C11" s="595">
        <v>53778</v>
      </c>
      <c r="D11" s="595">
        <v>8993</v>
      </c>
      <c r="E11" s="595">
        <v>48742</v>
      </c>
      <c r="F11" s="596">
        <v>56</v>
      </c>
      <c r="G11" s="596">
        <v>120</v>
      </c>
      <c r="H11" s="595"/>
      <c r="I11" s="596">
        <v>26</v>
      </c>
      <c r="J11" s="596">
        <v>40</v>
      </c>
      <c r="K11" s="596">
        <v>478</v>
      </c>
      <c r="L11" s="596">
        <v>810</v>
      </c>
      <c r="M11" s="596">
        <v>273</v>
      </c>
      <c r="N11" s="597">
        <v>4066</v>
      </c>
      <c r="O11" s="598">
        <v>2016</v>
      </c>
      <c r="P11" s="54"/>
    </row>
    <row r="12" spans="1:16" s="57" customFormat="1" ht="21" customHeight="1">
      <c r="A12" s="594">
        <v>2017</v>
      </c>
      <c r="B12" s="595">
        <v>9634</v>
      </c>
      <c r="C12" s="595">
        <v>53454</v>
      </c>
      <c r="D12" s="595">
        <v>8914</v>
      </c>
      <c r="E12" s="595">
        <v>48751</v>
      </c>
      <c r="F12" s="596">
        <v>18</v>
      </c>
      <c r="G12" s="596">
        <v>57</v>
      </c>
      <c r="H12" s="595"/>
      <c r="I12" s="596">
        <v>27</v>
      </c>
      <c r="J12" s="596">
        <v>76</v>
      </c>
      <c r="K12" s="596">
        <v>422</v>
      </c>
      <c r="L12" s="596">
        <v>888</v>
      </c>
      <c r="M12" s="596">
        <v>253</v>
      </c>
      <c r="N12" s="597">
        <v>3682</v>
      </c>
      <c r="O12" s="598">
        <v>2017</v>
      </c>
      <c r="P12" s="54"/>
    </row>
    <row r="13" spans="1:16" s="57" customFormat="1" ht="21" customHeight="1">
      <c r="A13" s="594">
        <v>2018</v>
      </c>
      <c r="B13" s="595">
        <v>8956.800000000001</v>
      </c>
      <c r="C13" s="595">
        <v>47960.700000000004</v>
      </c>
      <c r="D13" s="595">
        <v>8222</v>
      </c>
      <c r="E13" s="595">
        <v>43581</v>
      </c>
      <c r="F13" s="596">
        <v>18</v>
      </c>
      <c r="G13" s="596">
        <v>50</v>
      </c>
      <c r="H13" s="595"/>
      <c r="I13" s="596">
        <v>21.6</v>
      </c>
      <c r="J13" s="596">
        <v>87.8</v>
      </c>
      <c r="K13" s="596">
        <v>422</v>
      </c>
      <c r="L13" s="596">
        <v>851</v>
      </c>
      <c r="M13" s="596">
        <v>273.2</v>
      </c>
      <c r="N13" s="597">
        <v>3390.9</v>
      </c>
      <c r="O13" s="598">
        <v>2018</v>
      </c>
      <c r="P13" s="54"/>
    </row>
    <row r="14" spans="1:16" s="491" customFormat="1" ht="21" customHeight="1">
      <c r="A14" s="599">
        <v>2019</v>
      </c>
      <c r="B14" s="600">
        <f>SUM(D14,F14,I14,K14,M14)</f>
        <v>9692</v>
      </c>
      <c r="C14" s="600">
        <f>SUM(E14,G14,J14,L14,N14)</f>
        <v>52340</v>
      </c>
      <c r="D14" s="600">
        <v>8957</v>
      </c>
      <c r="E14" s="600">
        <v>47961</v>
      </c>
      <c r="F14" s="601">
        <v>18</v>
      </c>
      <c r="G14" s="601">
        <v>50</v>
      </c>
      <c r="H14" s="600"/>
      <c r="I14" s="601">
        <v>22</v>
      </c>
      <c r="J14" s="601">
        <v>88</v>
      </c>
      <c r="K14" s="601">
        <v>422</v>
      </c>
      <c r="L14" s="601">
        <v>851</v>
      </c>
      <c r="M14" s="601">
        <v>273</v>
      </c>
      <c r="N14" s="602">
        <v>3390</v>
      </c>
      <c r="O14" s="603">
        <v>2019</v>
      </c>
      <c r="P14" s="490"/>
    </row>
    <row r="15" spans="1:16" s="57" customFormat="1" ht="2.25" customHeight="1" thickBot="1">
      <c r="A15" s="473"/>
      <c r="B15" s="474"/>
      <c r="C15" s="474"/>
      <c r="D15" s="474"/>
      <c r="E15" s="474"/>
      <c r="F15" s="474"/>
      <c r="G15" s="474"/>
      <c r="H15" s="475"/>
      <c r="I15" s="474"/>
      <c r="J15" s="474"/>
      <c r="K15" s="474"/>
      <c r="L15" s="474"/>
      <c r="M15" s="474"/>
      <c r="N15" s="476"/>
      <c r="O15" s="477"/>
      <c r="P15" s="54"/>
    </row>
    <row r="16" spans="1:15" s="57" customFormat="1" ht="5.25" customHeight="1">
      <c r="A16" s="415"/>
      <c r="B16" s="416"/>
      <c r="C16" s="416"/>
      <c r="D16" s="417"/>
      <c r="E16" s="417"/>
      <c r="F16" s="418"/>
      <c r="G16" s="418"/>
      <c r="H16" s="419"/>
      <c r="I16" s="58"/>
      <c r="J16" s="58"/>
      <c r="K16" s="58"/>
      <c r="L16" s="58"/>
      <c r="M16" s="58"/>
      <c r="N16" s="58"/>
      <c r="O16" s="58"/>
    </row>
    <row r="17" spans="1:15" s="51" customFormat="1" ht="14.25" customHeight="1">
      <c r="A17" s="207" t="s">
        <v>278</v>
      </c>
      <c r="B17" s="378"/>
      <c r="C17" s="378"/>
      <c r="D17" s="381"/>
      <c r="E17" s="381"/>
      <c r="F17" s="381"/>
      <c r="G17" s="381"/>
      <c r="H17" s="380"/>
      <c r="I17" s="50" t="s">
        <v>276</v>
      </c>
      <c r="K17" s="281"/>
      <c r="L17" s="281"/>
      <c r="M17" s="281"/>
      <c r="N17" s="281"/>
      <c r="O17" s="281"/>
    </row>
    <row r="18" spans="1:7" s="51" customFormat="1" ht="21" customHeight="1">
      <c r="A18" s="280"/>
      <c r="C18" s="369"/>
      <c r="D18" s="370"/>
      <c r="E18" s="368"/>
      <c r="F18" s="370"/>
      <c r="G18" s="52"/>
    </row>
    <row r="19" spans="2:8" s="232" customFormat="1" ht="15.75" customHeight="1">
      <c r="B19" s="368"/>
      <c r="C19" s="369"/>
      <c r="D19" s="370"/>
      <c r="E19" s="368"/>
      <c r="F19" s="369"/>
      <c r="G19" s="370"/>
      <c r="H19" s="51"/>
    </row>
    <row r="20" s="232" customFormat="1" ht="12"/>
    <row r="21" s="232" customFormat="1" ht="12"/>
    <row r="22" s="232" customFormat="1" ht="14.25" customHeight="1">
      <c r="P22" s="232" t="s">
        <v>702</v>
      </c>
    </row>
    <row r="23" s="51" customFormat="1" ht="21" customHeight="1"/>
    <row r="24" s="51" customFormat="1" ht="21" customHeight="1"/>
    <row r="25" s="51" customFormat="1" ht="21" customHeight="1"/>
    <row r="26" s="51" customFormat="1" ht="21" customHeight="1"/>
    <row r="27" s="51" customFormat="1" ht="21" customHeight="1"/>
    <row r="28" s="51" customFormat="1" ht="21" customHeight="1"/>
    <row r="29" s="51" customFormat="1" ht="21" customHeight="1"/>
    <row r="30" s="51" customFormat="1" ht="4.5" customHeight="1"/>
    <row r="31" s="51" customFormat="1" ht="4.5" customHeight="1"/>
    <row r="32" s="51" customFormat="1" ht="12"/>
    <row r="33" s="51" customFormat="1" ht="12"/>
  </sheetData>
  <sheetProtection/>
  <mergeCells count="13">
    <mergeCell ref="F6:G6"/>
    <mergeCell ref="I3:O3"/>
    <mergeCell ref="I6:J6"/>
    <mergeCell ref="K6:L6"/>
    <mergeCell ref="M6:N6"/>
    <mergeCell ref="A7:A8"/>
    <mergeCell ref="O7:O8"/>
    <mergeCell ref="K7:L7"/>
    <mergeCell ref="M7:N7"/>
    <mergeCell ref="B7:C7"/>
    <mergeCell ref="F7:G7"/>
    <mergeCell ref="D7:E7"/>
    <mergeCell ref="I7:J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L34"/>
  <sheetViews>
    <sheetView view="pageBreakPreview" zoomScaleNormal="90" zoomScaleSheetLayoutView="100" zoomScalePageLayoutView="0" workbookViewId="0" topLeftCell="A1">
      <selection activeCell="H22" sqref="H22"/>
    </sheetView>
  </sheetViews>
  <sheetFormatPr defaultColWidth="7.99609375" defaultRowHeight="13.5"/>
  <cols>
    <col min="1" max="1" width="8.99609375" style="227" customWidth="1"/>
    <col min="2" max="2" width="13.99609375" style="311" customWidth="1"/>
    <col min="3" max="3" width="13.99609375" style="312" customWidth="1"/>
    <col min="4" max="4" width="13.99609375" style="313" customWidth="1"/>
    <col min="5" max="5" width="13.99609375" style="311" customWidth="1"/>
    <col min="6" max="7" width="2.5546875" style="363" customWidth="1"/>
    <col min="8" max="11" width="13.99609375" style="228" customWidth="1"/>
    <col min="12" max="12" width="8.99609375" style="228" customWidth="1"/>
    <col min="13" max="13" width="0.3359375" style="228" customWidth="1"/>
    <col min="14" max="14" width="0.23046875" style="228" customWidth="1"/>
    <col min="15" max="16384" width="7.99609375" style="228" customWidth="1"/>
  </cols>
  <sheetData>
    <row r="1" spans="1:12" s="212" customFormat="1" ht="13.5" customHeight="1">
      <c r="A1" s="212" t="s">
        <v>125</v>
      </c>
      <c r="B1" s="290"/>
      <c r="C1" s="291"/>
      <c r="D1" s="292"/>
      <c r="E1" s="290"/>
      <c r="F1" s="359"/>
      <c r="G1" s="359"/>
      <c r="I1" s="1117" t="s">
        <v>18</v>
      </c>
      <c r="J1" s="1117"/>
      <c r="K1" s="1117"/>
      <c r="L1" s="1117"/>
    </row>
    <row r="2" spans="2:7" s="46" customFormat="1" ht="12">
      <c r="B2" s="293"/>
      <c r="C2" s="237"/>
      <c r="D2" s="282"/>
      <c r="E2" s="293"/>
      <c r="F2" s="297"/>
      <c r="G2" s="297"/>
    </row>
    <row r="3" spans="1:12" s="215" customFormat="1" ht="22.5">
      <c r="A3" s="1116" t="s">
        <v>335</v>
      </c>
      <c r="B3" s="1116"/>
      <c r="C3" s="1116"/>
      <c r="D3" s="1116"/>
      <c r="E3" s="1116"/>
      <c r="F3" s="360"/>
      <c r="G3" s="360"/>
      <c r="H3" s="267" t="s">
        <v>336</v>
      </c>
      <c r="I3" s="267"/>
      <c r="J3" s="267"/>
      <c r="K3" s="267"/>
      <c r="L3" s="267"/>
    </row>
    <row r="4" spans="1:12" s="217" customFormat="1" ht="12">
      <c r="A4" s="361"/>
      <c r="B4" s="361"/>
      <c r="C4" s="361"/>
      <c r="D4" s="361"/>
      <c r="E4" s="361"/>
      <c r="F4" s="362"/>
      <c r="G4" s="362"/>
      <c r="H4" s="361"/>
      <c r="I4" s="361"/>
      <c r="J4" s="361"/>
      <c r="K4" s="361"/>
      <c r="L4" s="361"/>
    </row>
    <row r="5" spans="1:12" s="46" customFormat="1" ht="15" customHeight="1" thickBot="1">
      <c r="A5" s="207" t="s">
        <v>131</v>
      </c>
      <c r="B5" s="297"/>
      <c r="C5" s="232"/>
      <c r="D5" s="235"/>
      <c r="E5" s="52"/>
      <c r="F5" s="52"/>
      <c r="G5" s="52"/>
      <c r="H5" s="235"/>
      <c r="I5" s="235"/>
      <c r="J5" s="232"/>
      <c r="K5" s="232"/>
      <c r="L5" s="232" t="s">
        <v>91</v>
      </c>
    </row>
    <row r="6" spans="1:12" s="53" customFormat="1" ht="15" customHeight="1">
      <c r="A6" s="1113" t="s">
        <v>366</v>
      </c>
      <c r="B6" s="604" t="s">
        <v>431</v>
      </c>
      <c r="C6" s="604"/>
      <c r="D6" s="605" t="s">
        <v>432</v>
      </c>
      <c r="E6" s="606"/>
      <c r="F6" s="497"/>
      <c r="G6" s="497"/>
      <c r="H6" s="617"/>
      <c r="I6" s="605" t="s">
        <v>433</v>
      </c>
      <c r="J6" s="618"/>
      <c r="K6" s="618"/>
      <c r="L6" s="1110" t="s">
        <v>19</v>
      </c>
    </row>
    <row r="7" spans="1:12" s="53" customFormat="1" ht="15" customHeight="1">
      <c r="A7" s="1114"/>
      <c r="B7" s="585" t="s">
        <v>426</v>
      </c>
      <c r="C7" s="585" t="s">
        <v>427</v>
      </c>
      <c r="D7" s="585" t="s">
        <v>426</v>
      </c>
      <c r="E7" s="607" t="s">
        <v>427</v>
      </c>
      <c r="F7" s="498"/>
      <c r="G7" s="498"/>
      <c r="H7" s="619"/>
      <c r="I7" s="585" t="s">
        <v>426</v>
      </c>
      <c r="J7" s="607" t="s">
        <v>427</v>
      </c>
      <c r="K7" s="584"/>
      <c r="L7" s="1111"/>
    </row>
    <row r="8" spans="1:12" s="53" customFormat="1" ht="15" customHeight="1">
      <c r="A8" s="1114"/>
      <c r="B8" s="608"/>
      <c r="C8" s="609"/>
      <c r="D8" s="608"/>
      <c r="E8" s="610"/>
      <c r="F8" s="500"/>
      <c r="G8" s="499"/>
      <c r="H8" s="1118" t="s">
        <v>434</v>
      </c>
      <c r="I8" s="608"/>
      <c r="J8" s="609"/>
      <c r="K8" s="1118" t="s">
        <v>434</v>
      </c>
      <c r="L8" s="1111"/>
    </row>
    <row r="9" spans="1:12" s="53" customFormat="1" ht="15" customHeight="1">
      <c r="A9" s="1115"/>
      <c r="B9" s="592" t="s">
        <v>15</v>
      </c>
      <c r="C9" s="592" t="s">
        <v>16</v>
      </c>
      <c r="D9" s="592" t="s">
        <v>15</v>
      </c>
      <c r="E9" s="611" t="s">
        <v>16</v>
      </c>
      <c r="F9" s="500"/>
      <c r="G9" s="499"/>
      <c r="H9" s="1119"/>
      <c r="I9" s="592" t="s">
        <v>15</v>
      </c>
      <c r="J9" s="590" t="s">
        <v>92</v>
      </c>
      <c r="K9" s="1119"/>
      <c r="L9" s="1112"/>
    </row>
    <row r="10" spans="1:12" s="55" customFormat="1" ht="21.75" customHeight="1">
      <c r="A10" s="594">
        <v>2015</v>
      </c>
      <c r="B10" s="612">
        <v>9008</v>
      </c>
      <c r="C10" s="612">
        <v>48683</v>
      </c>
      <c r="D10" s="613">
        <v>9008</v>
      </c>
      <c r="E10" s="613">
        <v>48683</v>
      </c>
      <c r="F10" s="501"/>
      <c r="G10" s="501"/>
      <c r="H10" s="620">
        <v>540</v>
      </c>
      <c r="I10" s="621">
        <v>0</v>
      </c>
      <c r="J10" s="622">
        <v>0</v>
      </c>
      <c r="K10" s="623">
        <v>0</v>
      </c>
      <c r="L10" s="598">
        <v>2015</v>
      </c>
    </row>
    <row r="11" spans="1:12" s="55" customFormat="1" ht="21.75" customHeight="1">
      <c r="A11" s="594">
        <v>2016</v>
      </c>
      <c r="B11" s="612">
        <v>8993</v>
      </c>
      <c r="C11" s="612">
        <v>48742</v>
      </c>
      <c r="D11" s="613">
        <v>8993</v>
      </c>
      <c r="E11" s="613">
        <v>48742</v>
      </c>
      <c r="F11" s="501"/>
      <c r="G11" s="501"/>
      <c r="H11" s="620">
        <v>541.7</v>
      </c>
      <c r="I11" s="621">
        <v>0</v>
      </c>
      <c r="J11" s="622">
        <v>0</v>
      </c>
      <c r="K11" s="623">
        <v>0</v>
      </c>
      <c r="L11" s="598">
        <v>2016</v>
      </c>
    </row>
    <row r="12" spans="1:12" s="55" customFormat="1" ht="21.75" customHeight="1">
      <c r="A12" s="594">
        <v>2017</v>
      </c>
      <c r="B12" s="612">
        <v>8914</v>
      </c>
      <c r="C12" s="612">
        <v>48751</v>
      </c>
      <c r="D12" s="613">
        <v>8914</v>
      </c>
      <c r="E12" s="613">
        <v>48751</v>
      </c>
      <c r="F12" s="501"/>
      <c r="G12" s="501"/>
      <c r="H12" s="620">
        <v>547</v>
      </c>
      <c r="I12" s="621">
        <v>0</v>
      </c>
      <c r="J12" s="622">
        <v>0</v>
      </c>
      <c r="K12" s="623">
        <v>0</v>
      </c>
      <c r="L12" s="598">
        <v>2017</v>
      </c>
    </row>
    <row r="13" spans="1:12" s="55" customFormat="1" ht="21.75" customHeight="1">
      <c r="A13" s="594">
        <v>2018</v>
      </c>
      <c r="B13" s="612">
        <v>8222</v>
      </c>
      <c r="C13" s="612">
        <v>43581</v>
      </c>
      <c r="D13" s="613">
        <v>8222</v>
      </c>
      <c r="E13" s="613">
        <v>43581</v>
      </c>
      <c r="F13" s="501"/>
      <c r="G13" s="501"/>
      <c r="H13" s="620">
        <v>530</v>
      </c>
      <c r="I13" s="621">
        <v>0</v>
      </c>
      <c r="J13" s="622">
        <v>0</v>
      </c>
      <c r="K13" s="623">
        <v>0</v>
      </c>
      <c r="L13" s="598">
        <v>2018</v>
      </c>
    </row>
    <row r="14" spans="1:12" s="492" customFormat="1" ht="21.75" customHeight="1">
      <c r="A14" s="599">
        <v>2019</v>
      </c>
      <c r="B14" s="614">
        <f>SUM(D14,I14)</f>
        <v>8957</v>
      </c>
      <c r="C14" s="615">
        <f>SUM(E14,J14)</f>
        <v>47961</v>
      </c>
      <c r="D14" s="616">
        <v>8957</v>
      </c>
      <c r="E14" s="616">
        <v>47961</v>
      </c>
      <c r="F14" s="502"/>
      <c r="G14" s="502"/>
      <c r="H14" s="624">
        <v>536</v>
      </c>
      <c r="I14" s="621">
        <v>0</v>
      </c>
      <c r="J14" s="622">
        <v>0</v>
      </c>
      <c r="K14" s="623">
        <v>0</v>
      </c>
      <c r="L14" s="603">
        <v>2019</v>
      </c>
    </row>
    <row r="15" spans="1:12" s="55" customFormat="1" ht="4.5" customHeight="1" thickBot="1">
      <c r="A15" s="77"/>
      <c r="B15" s="78"/>
      <c r="C15" s="79"/>
      <c r="D15" s="80"/>
      <c r="E15" s="80"/>
      <c r="F15" s="56"/>
      <c r="G15" s="56"/>
      <c r="H15" s="81"/>
      <c r="I15" s="81"/>
      <c r="J15" s="81"/>
      <c r="K15" s="82"/>
      <c r="L15" s="76"/>
    </row>
    <row r="16" spans="1:11" s="46" customFormat="1" ht="21" customHeight="1">
      <c r="A16" s="48" t="s">
        <v>138</v>
      </c>
      <c r="B16" s="45"/>
      <c r="C16" s="47"/>
      <c r="D16" s="49"/>
      <c r="E16" s="49"/>
      <c r="F16" s="47"/>
      <c r="G16" s="47"/>
      <c r="H16" s="50" t="s">
        <v>276</v>
      </c>
      <c r="I16" s="51"/>
      <c r="J16" s="52"/>
      <c r="K16" s="52"/>
    </row>
    <row r="17" spans="1:12" s="46" customFormat="1" ht="18.75" customHeight="1">
      <c r="A17" s="234"/>
      <c r="B17" s="45"/>
      <c r="C17" s="47"/>
      <c r="D17" s="47"/>
      <c r="E17" s="47"/>
      <c r="F17" s="47"/>
      <c r="G17" s="47"/>
      <c r="H17" s="293"/>
      <c r="I17" s="237"/>
      <c r="J17" s="282"/>
      <c r="K17" s="293"/>
      <c r="L17" s="280"/>
    </row>
    <row r="18" spans="6:11" s="46" customFormat="1" ht="21" customHeight="1">
      <c r="F18" s="297"/>
      <c r="G18" s="47"/>
      <c r="H18" s="293"/>
      <c r="I18" s="237"/>
      <c r="J18" s="282"/>
      <c r="K18" s="293"/>
    </row>
    <row r="19" spans="6:7" s="46" customFormat="1" ht="21" customHeight="1">
      <c r="F19" s="297"/>
      <c r="G19" s="47"/>
    </row>
    <row r="20" spans="6:7" s="46" customFormat="1" ht="21" customHeight="1">
      <c r="F20" s="363"/>
      <c r="G20" s="47"/>
    </row>
    <row r="21" spans="6:7" s="46" customFormat="1" ht="21" customHeight="1">
      <c r="F21" s="363"/>
      <c r="G21" s="47"/>
    </row>
    <row r="22" spans="6:7" s="46" customFormat="1" ht="21" customHeight="1">
      <c r="F22" s="120"/>
      <c r="G22" s="47"/>
    </row>
    <row r="23" spans="6:7" s="46" customFormat="1" ht="21" customHeight="1">
      <c r="F23" s="363"/>
      <c r="G23" s="47"/>
    </row>
    <row r="24" spans="6:7" s="46" customFormat="1" ht="21" customHeight="1">
      <c r="F24" s="363"/>
      <c r="G24" s="47"/>
    </row>
    <row r="25" spans="6:7" s="46" customFormat="1" ht="21" customHeight="1">
      <c r="F25" s="363"/>
      <c r="G25" s="47"/>
    </row>
    <row r="26" spans="6:7" s="46" customFormat="1" ht="21" customHeight="1">
      <c r="F26" s="363"/>
      <c r="G26" s="47"/>
    </row>
    <row r="27" spans="6:7" s="46" customFormat="1" ht="21" customHeight="1">
      <c r="F27" s="363"/>
      <c r="G27" s="47"/>
    </row>
    <row r="28" spans="6:7" s="46" customFormat="1" ht="21" customHeight="1">
      <c r="F28" s="363"/>
      <c r="G28" s="47"/>
    </row>
    <row r="29" spans="6:7" s="46" customFormat="1" ht="21" customHeight="1">
      <c r="F29" s="363"/>
      <c r="G29" s="47"/>
    </row>
    <row r="30" spans="6:7" s="46" customFormat="1" ht="6" customHeight="1">
      <c r="F30" s="363"/>
      <c r="G30" s="52"/>
    </row>
    <row r="31" spans="6:7" s="46" customFormat="1" ht="3.75" customHeight="1">
      <c r="F31" s="363"/>
      <c r="G31" s="52"/>
    </row>
    <row r="32" spans="6:7" s="46" customFormat="1" ht="15" customHeight="1">
      <c r="F32" s="363"/>
      <c r="G32" s="297"/>
    </row>
    <row r="33" spans="6:7" s="46" customFormat="1" ht="15.75">
      <c r="F33" s="363"/>
      <c r="G33" s="297"/>
    </row>
    <row r="34" spans="1:7" s="46" customFormat="1" ht="15.75">
      <c r="A34" s="214"/>
      <c r="B34" s="293"/>
      <c r="C34" s="237"/>
      <c r="D34" s="282"/>
      <c r="E34" s="293"/>
      <c r="F34" s="363"/>
      <c r="G34" s="297"/>
    </row>
  </sheetData>
  <sheetProtection/>
  <mergeCells count="6">
    <mergeCell ref="L6:L9"/>
    <mergeCell ref="A6:A9"/>
    <mergeCell ref="A3:E3"/>
    <mergeCell ref="I1:L1"/>
    <mergeCell ref="H8:H9"/>
    <mergeCell ref="K8:K9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P17"/>
  <sheetViews>
    <sheetView view="pageBreakPreview" zoomScale="110" zoomScaleSheetLayoutView="110" zoomScalePageLayoutView="0" workbookViewId="0" topLeftCell="A1">
      <selection activeCell="N29" sqref="N29"/>
    </sheetView>
  </sheetViews>
  <sheetFormatPr defaultColWidth="7.99609375" defaultRowHeight="13.5"/>
  <cols>
    <col min="1" max="1" width="8.99609375" style="358" customWidth="1"/>
    <col min="2" max="9" width="6.99609375" style="358" customWidth="1"/>
    <col min="10" max="10" width="6.10546875" style="358" customWidth="1"/>
    <col min="11" max="11" width="6.5546875" style="358" customWidth="1"/>
    <col min="12" max="13" width="6.10546875" style="358" customWidth="1"/>
    <col min="14" max="14" width="6.5546875" style="358" customWidth="1"/>
    <col min="15" max="15" width="5.5546875" style="358" customWidth="1"/>
    <col min="16" max="16" width="9.4453125" style="358" customWidth="1"/>
    <col min="17" max="17" width="0.55078125" style="358" customWidth="1"/>
    <col min="18" max="16384" width="7.99609375" style="358" customWidth="1"/>
  </cols>
  <sheetData>
    <row r="1" spans="1:16" s="357" customFormat="1" ht="11.25">
      <c r="A1" s="212" t="s">
        <v>125</v>
      </c>
      <c r="P1" s="200" t="s">
        <v>6</v>
      </c>
    </row>
    <row r="2" s="280" customFormat="1" ht="12">
      <c r="A2" s="46"/>
    </row>
    <row r="3" spans="1:16" s="269" customFormat="1" ht="22.5">
      <c r="A3" s="264" t="s">
        <v>337</v>
      </c>
      <c r="B3" s="264"/>
      <c r="C3" s="264"/>
      <c r="D3" s="264"/>
      <c r="E3" s="264"/>
      <c r="F3" s="264"/>
      <c r="G3" s="264"/>
      <c r="H3" s="264"/>
      <c r="I3" s="264" t="s">
        <v>435</v>
      </c>
      <c r="J3" s="264"/>
      <c r="K3" s="264"/>
      <c r="L3" s="264"/>
      <c r="M3" s="264"/>
      <c r="N3" s="264"/>
      <c r="O3" s="264"/>
      <c r="P3" s="264"/>
    </row>
    <row r="4" spans="1:15" s="218" customFormat="1" ht="12">
      <c r="A4" s="270"/>
      <c r="B4" s="270"/>
      <c r="C4" s="270"/>
      <c r="D4" s="270"/>
      <c r="E4" s="270"/>
      <c r="F4" s="270"/>
      <c r="G4" s="270"/>
      <c r="H4" s="270"/>
      <c r="I4" s="270"/>
      <c r="J4" s="349"/>
      <c r="K4" s="349"/>
      <c r="L4" s="349"/>
      <c r="M4" s="349"/>
      <c r="N4" s="349"/>
      <c r="O4" s="349"/>
    </row>
    <row r="5" spans="1:16" s="231" customFormat="1" ht="10.5" customHeight="1" thickBot="1">
      <c r="A5" s="207" t="s">
        <v>131</v>
      </c>
      <c r="B5" s="351"/>
      <c r="C5" s="351"/>
      <c r="D5" s="351"/>
      <c r="E5" s="351"/>
      <c r="F5" s="351"/>
      <c r="G5" s="351"/>
      <c r="H5" s="351"/>
      <c r="I5" s="52"/>
      <c r="J5" s="351"/>
      <c r="K5" s="351"/>
      <c r="L5" s="273"/>
      <c r="M5" s="351"/>
      <c r="N5" s="351"/>
      <c r="O5" s="351"/>
      <c r="P5" s="52" t="s">
        <v>132</v>
      </c>
    </row>
    <row r="6" spans="1:16" s="59" customFormat="1" ht="15" customHeight="1">
      <c r="A6" s="1113" t="s">
        <v>366</v>
      </c>
      <c r="B6" s="625" t="s">
        <v>436</v>
      </c>
      <c r="C6" s="626"/>
      <c r="D6" s="625" t="s">
        <v>437</v>
      </c>
      <c r="E6" s="625"/>
      <c r="F6" s="626"/>
      <c r="G6" s="627" t="s">
        <v>438</v>
      </c>
      <c r="H6" s="625"/>
      <c r="I6" s="626"/>
      <c r="J6" s="627" t="s">
        <v>439</v>
      </c>
      <c r="K6" s="625"/>
      <c r="L6" s="626"/>
      <c r="M6" s="625" t="s">
        <v>440</v>
      </c>
      <c r="N6" s="625"/>
      <c r="O6" s="626"/>
      <c r="P6" s="1120" t="s">
        <v>34</v>
      </c>
    </row>
    <row r="7" spans="1:16" s="59" customFormat="1" ht="15">
      <c r="A7" s="1114"/>
      <c r="B7" s="628" t="s">
        <v>426</v>
      </c>
      <c r="C7" s="628" t="s">
        <v>427</v>
      </c>
      <c r="D7" s="629" t="s">
        <v>426</v>
      </c>
      <c r="E7" s="630" t="s">
        <v>427</v>
      </c>
      <c r="F7" s="631"/>
      <c r="G7" s="632" t="s">
        <v>426</v>
      </c>
      <c r="H7" s="630" t="s">
        <v>427</v>
      </c>
      <c r="I7" s="631"/>
      <c r="J7" s="632" t="s">
        <v>426</v>
      </c>
      <c r="K7" s="633" t="s">
        <v>427</v>
      </c>
      <c r="L7" s="634"/>
      <c r="M7" s="628" t="s">
        <v>426</v>
      </c>
      <c r="N7" s="630" t="s">
        <v>427</v>
      </c>
      <c r="O7" s="631"/>
      <c r="P7" s="1121"/>
    </row>
    <row r="8" spans="1:16" s="59" customFormat="1" ht="15">
      <c r="A8" s="1114"/>
      <c r="B8" s="628"/>
      <c r="C8" s="628"/>
      <c r="D8" s="635"/>
      <c r="E8" s="630"/>
      <c r="F8" s="636"/>
      <c r="G8" s="632"/>
      <c r="H8" s="630"/>
      <c r="I8" s="636"/>
      <c r="J8" s="632"/>
      <c r="K8" s="630"/>
      <c r="L8" s="637"/>
      <c r="M8" s="628"/>
      <c r="N8" s="630"/>
      <c r="O8" s="636"/>
      <c r="P8" s="1121"/>
    </row>
    <row r="9" spans="1:16" s="59" customFormat="1" ht="15" customHeight="1">
      <c r="A9" s="1115"/>
      <c r="B9" s="636" t="s">
        <v>15</v>
      </c>
      <c r="C9" s="636" t="s">
        <v>16</v>
      </c>
      <c r="D9" s="638" t="s">
        <v>15</v>
      </c>
      <c r="E9" s="639" t="s">
        <v>16</v>
      </c>
      <c r="F9" s="589" t="s">
        <v>434</v>
      </c>
      <c r="G9" s="639" t="s">
        <v>15</v>
      </c>
      <c r="H9" s="639" t="s">
        <v>16</v>
      </c>
      <c r="I9" s="588" t="s">
        <v>434</v>
      </c>
      <c r="J9" s="639" t="s">
        <v>15</v>
      </c>
      <c r="K9" s="640" t="s">
        <v>92</v>
      </c>
      <c r="L9" s="591" t="s">
        <v>434</v>
      </c>
      <c r="M9" s="636" t="s">
        <v>15</v>
      </c>
      <c r="N9" s="639" t="s">
        <v>16</v>
      </c>
      <c r="O9" s="641" t="s">
        <v>434</v>
      </c>
      <c r="P9" s="1122"/>
    </row>
    <row r="10" spans="1:16" s="60" customFormat="1" ht="21" customHeight="1">
      <c r="A10" s="594">
        <v>2015</v>
      </c>
      <c r="B10" s="596">
        <v>18</v>
      </c>
      <c r="C10" s="596">
        <v>57</v>
      </c>
      <c r="D10" s="596">
        <v>0</v>
      </c>
      <c r="E10" s="596">
        <v>0</v>
      </c>
      <c r="F10" s="596">
        <v>0</v>
      </c>
      <c r="G10" s="596">
        <v>18</v>
      </c>
      <c r="H10" s="596">
        <v>57</v>
      </c>
      <c r="I10" s="596">
        <v>316</v>
      </c>
      <c r="J10" s="596">
        <v>0</v>
      </c>
      <c r="K10" s="596">
        <v>0</v>
      </c>
      <c r="L10" s="596">
        <v>0</v>
      </c>
      <c r="M10" s="596">
        <v>0</v>
      </c>
      <c r="N10" s="596">
        <v>0</v>
      </c>
      <c r="O10" s="596">
        <v>0</v>
      </c>
      <c r="P10" s="642">
        <v>2015</v>
      </c>
    </row>
    <row r="11" spans="1:16" s="60" customFormat="1" ht="21" customHeight="1">
      <c r="A11" s="594">
        <v>2016</v>
      </c>
      <c r="B11" s="596">
        <v>56</v>
      </c>
      <c r="C11" s="596">
        <v>120</v>
      </c>
      <c r="D11" s="596">
        <v>33</v>
      </c>
      <c r="E11" s="596">
        <v>68</v>
      </c>
      <c r="F11" s="596">
        <v>205</v>
      </c>
      <c r="G11" s="596">
        <v>18</v>
      </c>
      <c r="H11" s="596">
        <v>41</v>
      </c>
      <c r="I11" s="596">
        <v>230</v>
      </c>
      <c r="J11" s="596">
        <v>5</v>
      </c>
      <c r="K11" s="596">
        <v>11</v>
      </c>
      <c r="L11" s="596">
        <v>223</v>
      </c>
      <c r="M11" s="596">
        <v>0</v>
      </c>
      <c r="N11" s="596">
        <v>0</v>
      </c>
      <c r="O11" s="596">
        <v>0</v>
      </c>
      <c r="P11" s="642">
        <v>2016</v>
      </c>
    </row>
    <row r="12" spans="1:16" s="60" customFormat="1" ht="21" customHeight="1">
      <c r="A12" s="594">
        <v>2017</v>
      </c>
      <c r="B12" s="596">
        <v>17.7</v>
      </c>
      <c r="C12" s="596">
        <v>57</v>
      </c>
      <c r="D12" s="596">
        <v>0</v>
      </c>
      <c r="E12" s="596">
        <v>0</v>
      </c>
      <c r="F12" s="596">
        <v>0</v>
      </c>
      <c r="G12" s="596">
        <v>17.7</v>
      </c>
      <c r="H12" s="596">
        <v>57</v>
      </c>
      <c r="I12" s="596">
        <v>316</v>
      </c>
      <c r="J12" s="596">
        <v>0</v>
      </c>
      <c r="K12" s="596">
        <v>0</v>
      </c>
      <c r="L12" s="596">
        <v>0</v>
      </c>
      <c r="M12" s="596">
        <v>0</v>
      </c>
      <c r="N12" s="596">
        <v>0</v>
      </c>
      <c r="O12" s="596">
        <v>0</v>
      </c>
      <c r="P12" s="642">
        <v>2017</v>
      </c>
    </row>
    <row r="13" spans="1:16" s="60" customFormat="1" ht="21" customHeight="1">
      <c r="A13" s="594">
        <v>2018</v>
      </c>
      <c r="B13" s="596">
        <v>18</v>
      </c>
      <c r="C13" s="596">
        <v>50</v>
      </c>
      <c r="D13" s="596">
        <v>0</v>
      </c>
      <c r="E13" s="596">
        <v>0</v>
      </c>
      <c r="F13" s="596">
        <v>0</v>
      </c>
      <c r="G13" s="596">
        <v>18</v>
      </c>
      <c r="H13" s="596">
        <v>50</v>
      </c>
      <c r="I13" s="596">
        <v>277.77777777777777</v>
      </c>
      <c r="J13" s="596">
        <v>0</v>
      </c>
      <c r="K13" s="596">
        <v>0</v>
      </c>
      <c r="L13" s="596">
        <v>0</v>
      </c>
      <c r="M13" s="596">
        <v>0</v>
      </c>
      <c r="N13" s="596">
        <v>0</v>
      </c>
      <c r="O13" s="596">
        <v>0</v>
      </c>
      <c r="P13" s="642">
        <v>2018</v>
      </c>
    </row>
    <row r="14" spans="1:16" s="496" customFormat="1" ht="21" customHeight="1">
      <c r="A14" s="599">
        <v>2019</v>
      </c>
      <c r="B14" s="601">
        <f>SUM(D14,G14,J14,M14)</f>
        <v>18</v>
      </c>
      <c r="C14" s="601">
        <f>SUM(E14,H14,K14,N14)</f>
        <v>50</v>
      </c>
      <c r="D14" s="601">
        <v>0</v>
      </c>
      <c r="E14" s="601">
        <v>0</v>
      </c>
      <c r="F14" s="601">
        <v>0</v>
      </c>
      <c r="G14" s="601">
        <v>18</v>
      </c>
      <c r="H14" s="601">
        <v>50</v>
      </c>
      <c r="I14" s="601">
        <f>50000/180</f>
        <v>277.77777777777777</v>
      </c>
      <c r="J14" s="601">
        <v>0</v>
      </c>
      <c r="K14" s="601">
        <v>0</v>
      </c>
      <c r="L14" s="601">
        <v>0</v>
      </c>
      <c r="M14" s="601">
        <v>0</v>
      </c>
      <c r="N14" s="601">
        <v>0</v>
      </c>
      <c r="O14" s="601">
        <v>0</v>
      </c>
      <c r="P14" s="643">
        <v>2019</v>
      </c>
    </row>
    <row r="15" spans="1:16" s="60" customFormat="1" ht="3" customHeight="1" thickBot="1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  <c r="N15" s="85"/>
      <c r="O15" s="86"/>
      <c r="P15" s="87"/>
    </row>
    <row r="16" spans="1:15" s="231" customFormat="1" ht="10.5" customHeight="1">
      <c r="A16" s="234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52"/>
      <c r="M16" s="232"/>
      <c r="N16" s="232"/>
      <c r="O16" s="232"/>
    </row>
    <row r="17" spans="1:16" s="231" customFormat="1" ht="12" customHeight="1">
      <c r="A17" s="207" t="s">
        <v>137</v>
      </c>
      <c r="B17" s="283"/>
      <c r="C17" s="283"/>
      <c r="D17" s="283"/>
      <c r="E17" s="283"/>
      <c r="F17" s="283"/>
      <c r="G17" s="283"/>
      <c r="H17" s="283"/>
      <c r="I17" s="283"/>
      <c r="J17" s="50" t="s">
        <v>276</v>
      </c>
      <c r="K17" s="223"/>
      <c r="L17" s="223"/>
      <c r="M17" s="283"/>
      <c r="N17" s="283"/>
      <c r="O17" s="52"/>
      <c r="P17" s="52"/>
    </row>
    <row r="18" s="280" customFormat="1" ht="12"/>
    <row r="19" s="280" customFormat="1" ht="12"/>
  </sheetData>
  <sheetProtection/>
  <mergeCells count="2">
    <mergeCell ref="A6:A9"/>
    <mergeCell ref="P6:P9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BQ18"/>
  <sheetViews>
    <sheetView view="pageBreakPreview" zoomScale="110" zoomScaleSheetLayoutView="110" zoomScalePageLayoutView="0" workbookViewId="0" topLeftCell="A1">
      <selection activeCell="F23" sqref="F23"/>
    </sheetView>
  </sheetViews>
  <sheetFormatPr defaultColWidth="7.99609375" defaultRowHeight="13.5"/>
  <cols>
    <col min="1" max="1" width="8.99609375" style="224" customWidth="1"/>
    <col min="2" max="3" width="11.3359375" style="313" customWidth="1"/>
    <col min="4" max="6" width="11.3359375" style="238" customWidth="1"/>
    <col min="7" max="8" width="9.3359375" style="238" customWidth="1"/>
    <col min="9" max="9" width="8.3359375" style="238" customWidth="1"/>
    <col min="10" max="11" width="9.21484375" style="238" customWidth="1"/>
    <col min="12" max="12" width="8.77734375" style="238" customWidth="1"/>
    <col min="13" max="13" width="9.4453125" style="238" customWidth="1"/>
    <col min="14" max="15" width="0.3359375" style="238" customWidth="1"/>
    <col min="16" max="16384" width="7.99609375" style="238" customWidth="1"/>
  </cols>
  <sheetData>
    <row r="1" spans="1:13" s="229" customFormat="1" ht="11.25">
      <c r="A1" s="212" t="s">
        <v>125</v>
      </c>
      <c r="B1" s="292"/>
      <c r="C1" s="292"/>
      <c r="M1" s="200" t="s">
        <v>6</v>
      </c>
    </row>
    <row r="2" spans="1:3" s="231" customFormat="1" ht="12">
      <c r="A2" s="46"/>
      <c r="B2" s="282"/>
      <c r="C2" s="282"/>
    </row>
    <row r="3" spans="1:13" s="269" customFormat="1" ht="22.5">
      <c r="A3" s="264" t="s">
        <v>338</v>
      </c>
      <c r="B3" s="264"/>
      <c r="C3" s="264"/>
      <c r="D3" s="266"/>
      <c r="E3" s="266"/>
      <c r="F3" s="266"/>
      <c r="G3" s="266" t="s">
        <v>339</v>
      </c>
      <c r="H3" s="266"/>
      <c r="I3" s="266"/>
      <c r="J3" s="266"/>
      <c r="K3" s="266"/>
      <c r="L3" s="266"/>
      <c r="M3" s="266"/>
    </row>
    <row r="4" spans="1:13" s="218" customFormat="1" ht="12">
      <c r="A4" s="349"/>
      <c r="B4" s="349"/>
      <c r="C4" s="349"/>
      <c r="D4" s="350"/>
      <c r="E4" s="350"/>
      <c r="F4" s="350"/>
      <c r="G4" s="350"/>
      <c r="H4" s="350"/>
      <c r="I4" s="350"/>
      <c r="J4" s="350"/>
      <c r="K4" s="350"/>
      <c r="L4" s="350"/>
      <c r="M4" s="350"/>
    </row>
    <row r="5" spans="1:13" s="231" customFormat="1" ht="12.75" thickBot="1">
      <c r="A5" s="207" t="s">
        <v>131</v>
      </c>
      <c r="B5" s="235"/>
      <c r="C5" s="235"/>
      <c r="D5" s="235"/>
      <c r="E5" s="351"/>
      <c r="F5" s="235"/>
      <c r="G5" s="351"/>
      <c r="H5" s="351"/>
      <c r="I5" s="351"/>
      <c r="J5" s="351"/>
      <c r="K5" s="351"/>
      <c r="L5" s="351"/>
      <c r="M5" s="52" t="s">
        <v>132</v>
      </c>
    </row>
    <row r="6" spans="1:13" s="351" customFormat="1" ht="14.25" customHeight="1">
      <c r="A6" s="1123" t="s">
        <v>441</v>
      </c>
      <c r="B6" s="644" t="s">
        <v>442</v>
      </c>
      <c r="C6" s="645"/>
      <c r="D6" s="646" t="s">
        <v>443</v>
      </c>
      <c r="E6" s="647"/>
      <c r="F6" s="645"/>
      <c r="G6" s="647" t="s">
        <v>444</v>
      </c>
      <c r="H6" s="647"/>
      <c r="I6" s="648"/>
      <c r="J6" s="647" t="s">
        <v>445</v>
      </c>
      <c r="K6" s="647"/>
      <c r="L6" s="648"/>
      <c r="M6" s="1126" t="s">
        <v>97</v>
      </c>
    </row>
    <row r="7" spans="1:13" s="351" customFormat="1" ht="14.25" customHeight="1">
      <c r="A7" s="1124"/>
      <c r="B7" s="649" t="s">
        <v>446</v>
      </c>
      <c r="C7" s="650" t="s">
        <v>447</v>
      </c>
      <c r="D7" s="651" t="s">
        <v>446</v>
      </c>
      <c r="E7" s="649" t="s">
        <v>448</v>
      </c>
      <c r="F7" s="652"/>
      <c r="G7" s="653" t="s">
        <v>446</v>
      </c>
      <c r="H7" s="654" t="s">
        <v>447</v>
      </c>
      <c r="I7" s="655"/>
      <c r="J7" s="653" t="s">
        <v>446</v>
      </c>
      <c r="K7" s="654" t="s">
        <v>448</v>
      </c>
      <c r="L7" s="656"/>
      <c r="M7" s="1127"/>
    </row>
    <row r="8" spans="1:13" s="351" customFormat="1" ht="14.25" customHeight="1">
      <c r="A8" s="1124"/>
      <c r="B8" s="657"/>
      <c r="C8" s="658"/>
      <c r="D8" s="659"/>
      <c r="E8" s="660"/>
      <c r="F8" s="661"/>
      <c r="G8" s="662"/>
      <c r="H8" s="660"/>
      <c r="I8" s="661"/>
      <c r="J8" s="662"/>
      <c r="K8" s="663"/>
      <c r="L8" s="664"/>
      <c r="M8" s="1127"/>
    </row>
    <row r="9" spans="1:69" s="352" customFormat="1" ht="14.25" customHeight="1">
      <c r="A9" s="1125"/>
      <c r="B9" s="664" t="s">
        <v>15</v>
      </c>
      <c r="C9" s="665" t="s">
        <v>16</v>
      </c>
      <c r="D9" s="666" t="s">
        <v>15</v>
      </c>
      <c r="E9" s="667" t="s">
        <v>16</v>
      </c>
      <c r="F9" s="668" t="s">
        <v>449</v>
      </c>
      <c r="G9" s="669" t="s">
        <v>15</v>
      </c>
      <c r="H9" s="670" t="s">
        <v>16</v>
      </c>
      <c r="I9" s="671" t="s">
        <v>449</v>
      </c>
      <c r="J9" s="672" t="s">
        <v>15</v>
      </c>
      <c r="K9" s="673" t="s">
        <v>115</v>
      </c>
      <c r="L9" s="674" t="s">
        <v>449</v>
      </c>
      <c r="M9" s="1128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</row>
    <row r="10" spans="1:13" s="231" customFormat="1" ht="18.75" customHeight="1">
      <c r="A10" s="675" t="s">
        <v>282</v>
      </c>
      <c r="B10" s="676">
        <v>7</v>
      </c>
      <c r="C10" s="676">
        <v>18</v>
      </c>
      <c r="D10" s="677">
        <v>4</v>
      </c>
      <c r="E10" s="677">
        <v>13</v>
      </c>
      <c r="F10" s="677">
        <v>330</v>
      </c>
      <c r="G10" s="677">
        <v>0</v>
      </c>
      <c r="H10" s="677">
        <v>0</v>
      </c>
      <c r="I10" s="677">
        <v>0</v>
      </c>
      <c r="J10" s="677">
        <v>3</v>
      </c>
      <c r="K10" s="677">
        <v>5</v>
      </c>
      <c r="L10" s="677">
        <v>166</v>
      </c>
      <c r="M10" s="678">
        <v>2015</v>
      </c>
    </row>
    <row r="11" spans="1:13" s="231" customFormat="1" ht="18.75" customHeight="1">
      <c r="A11" s="675" t="s">
        <v>285</v>
      </c>
      <c r="B11" s="676">
        <v>26</v>
      </c>
      <c r="C11" s="676">
        <v>40</v>
      </c>
      <c r="D11" s="677">
        <v>19</v>
      </c>
      <c r="E11" s="677">
        <v>34</v>
      </c>
      <c r="F11" s="677">
        <v>181</v>
      </c>
      <c r="G11" s="677">
        <v>0</v>
      </c>
      <c r="H11" s="677">
        <v>0</v>
      </c>
      <c r="I11" s="677">
        <v>0</v>
      </c>
      <c r="J11" s="677">
        <v>7</v>
      </c>
      <c r="K11" s="677">
        <v>6</v>
      </c>
      <c r="L11" s="677">
        <v>84</v>
      </c>
      <c r="M11" s="678">
        <v>2016</v>
      </c>
    </row>
    <row r="12" spans="1:13" s="231" customFormat="1" ht="18.75" customHeight="1">
      <c r="A12" s="675" t="s">
        <v>286</v>
      </c>
      <c r="B12" s="676">
        <v>27.31</v>
      </c>
      <c r="C12" s="676">
        <v>76</v>
      </c>
      <c r="D12" s="677">
        <v>20.31</v>
      </c>
      <c r="E12" s="677">
        <v>65</v>
      </c>
      <c r="F12" s="677">
        <v>325</v>
      </c>
      <c r="G12" s="677">
        <v>0</v>
      </c>
      <c r="H12" s="677">
        <v>0</v>
      </c>
      <c r="I12" s="677">
        <v>0</v>
      </c>
      <c r="J12" s="677">
        <v>7</v>
      </c>
      <c r="K12" s="677">
        <v>11</v>
      </c>
      <c r="L12" s="677">
        <v>160</v>
      </c>
      <c r="M12" s="678">
        <v>2017</v>
      </c>
    </row>
    <row r="13" spans="1:13" s="231" customFormat="1" ht="18.75" customHeight="1">
      <c r="A13" s="675" t="s">
        <v>361</v>
      </c>
      <c r="B13" s="676">
        <v>21.6</v>
      </c>
      <c r="C13" s="676">
        <v>87.8</v>
      </c>
      <c r="D13" s="677">
        <v>14.6</v>
      </c>
      <c r="E13" s="677">
        <v>77.8</v>
      </c>
      <c r="F13" s="677">
        <v>520</v>
      </c>
      <c r="G13" s="677">
        <v>0</v>
      </c>
      <c r="H13" s="677">
        <v>0</v>
      </c>
      <c r="I13" s="677">
        <v>0</v>
      </c>
      <c r="J13" s="677">
        <v>7</v>
      </c>
      <c r="K13" s="677">
        <v>10</v>
      </c>
      <c r="L13" s="677">
        <v>142.85714285714286</v>
      </c>
      <c r="M13" s="678">
        <v>2018</v>
      </c>
    </row>
    <row r="14" spans="1:13" s="218" customFormat="1" ht="18.75" customHeight="1">
      <c r="A14" s="679" t="s">
        <v>362</v>
      </c>
      <c r="B14" s="680">
        <f>SUM(D14,G14,J14)</f>
        <v>21.6</v>
      </c>
      <c r="C14" s="680">
        <f>SUM(,E14,H14,K14)</f>
        <v>87.8</v>
      </c>
      <c r="D14" s="681">
        <v>14.6</v>
      </c>
      <c r="E14" s="681">
        <v>77.8</v>
      </c>
      <c r="F14" s="681">
        <f>78000/150</f>
        <v>520</v>
      </c>
      <c r="G14" s="681">
        <v>0</v>
      </c>
      <c r="H14" s="681">
        <v>0</v>
      </c>
      <c r="I14" s="681">
        <v>0</v>
      </c>
      <c r="J14" s="681">
        <v>7</v>
      </c>
      <c r="K14" s="681">
        <v>10</v>
      </c>
      <c r="L14" s="681">
        <f>10000/70</f>
        <v>142.85714285714286</v>
      </c>
      <c r="M14" s="682">
        <v>2019</v>
      </c>
    </row>
    <row r="15" spans="1:13" s="231" customFormat="1" ht="3.75" customHeight="1" thickBot="1">
      <c r="A15" s="233"/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5"/>
      <c r="M15" s="356"/>
    </row>
    <row r="16" spans="1:12" s="231" customFormat="1" ht="9.75" customHeight="1">
      <c r="A16" s="234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</row>
    <row r="17" spans="1:13" s="231" customFormat="1" ht="12">
      <c r="A17" s="207" t="s">
        <v>278</v>
      </c>
      <c r="B17" s="282"/>
      <c r="C17" s="282"/>
      <c r="D17" s="50"/>
      <c r="E17" s="223"/>
      <c r="F17" s="223"/>
      <c r="G17" s="50" t="s">
        <v>279</v>
      </c>
      <c r="H17" s="283"/>
      <c r="I17" s="283"/>
      <c r="J17" s="283"/>
      <c r="K17" s="283"/>
      <c r="L17" s="283"/>
      <c r="M17" s="52"/>
    </row>
    <row r="18" spans="2:12" s="231" customFormat="1" ht="12">
      <c r="B18" s="282"/>
      <c r="C18" s="282"/>
      <c r="D18" s="223"/>
      <c r="E18" s="223"/>
      <c r="F18" s="282"/>
      <c r="G18" s="283"/>
      <c r="H18" s="283"/>
      <c r="I18" s="283"/>
      <c r="J18" s="283"/>
      <c r="K18" s="283"/>
      <c r="L18" s="283"/>
    </row>
  </sheetData>
  <sheetProtection/>
  <mergeCells count="2">
    <mergeCell ref="A6:A9"/>
    <mergeCell ref="M6:M9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Boryeong</dc:creator>
  <cp:keywords/>
  <dc:description/>
  <cp:lastModifiedBy>user</cp:lastModifiedBy>
  <cp:lastPrinted>2018-12-20T06:29:11Z</cp:lastPrinted>
  <dcterms:created xsi:type="dcterms:W3CDTF">2009-12-15T02:06:27Z</dcterms:created>
  <dcterms:modified xsi:type="dcterms:W3CDTF">2021-06-29T06:08:26Z</dcterms:modified>
  <cp:category/>
  <cp:version/>
  <cp:contentType/>
  <cp:contentStatus/>
</cp:coreProperties>
</file>